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d.docs.live.net/96283b8950100a37/PLANOS ATELIER/LICITACOES/2.0 - CONCORRENDO/2024.02.01- UFBA/ENVELOPE 2 - PROPOSTA DE PREÇOS/"/>
    </mc:Choice>
  </mc:AlternateContent>
  <xr:revisionPtr revIDLastSave="80" documentId="8_{13779C79-2E61-4B4D-AF0E-A3489B450961}" xr6:coauthVersionLast="47" xr6:coauthVersionMax="47" xr10:uidLastSave="{0A7EA935-4C73-495E-81D0-C19FCF38A607}"/>
  <bookViews>
    <workbookView xWindow="28680" yWindow="-120" windowWidth="29040" windowHeight="15840" xr2:uid="{00000000-000D-0000-FFFF-FFFF00000000}"/>
  </bookViews>
  <sheets>
    <sheet name="SERVIÇOS" sheetId="5" r:id="rId1"/>
    <sheet name="EXEMPLO" sheetId="6" r:id="rId2"/>
  </sheets>
  <externalReferences>
    <externalReference r:id="rId3"/>
    <externalReference r:id="rId4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___ACR10">[1]SERVIÇO!#REF!</definedName>
    <definedName name="____ACR15">[1]SERVIÇO!#REF!</definedName>
    <definedName name="____acr20">[1]SERVIÇO!#REF!</definedName>
    <definedName name="____acr5">[1]SERVIÇO!#REF!</definedName>
    <definedName name="____ARQ1">[1]SERVIÇO!#REF!</definedName>
    <definedName name="____QT100">[1]SERVIÇO!#REF!</definedName>
    <definedName name="____QT2">[1]SERVIÇO!#REF!</definedName>
    <definedName name="____QT3">[1]SERVIÇO!#REF!</definedName>
    <definedName name="____QT4">[1]SERVIÇO!#REF!</definedName>
    <definedName name="____QT50">[1]SERVIÇO!#REF!</definedName>
    <definedName name="____QT75">[1]SERVIÇO!#REF!</definedName>
    <definedName name="___ACR10">[1]SERVIÇO!#REF!</definedName>
    <definedName name="___ACR15">[1]SERVIÇO!#REF!</definedName>
    <definedName name="___acr20">[1]SERVIÇO!#REF!</definedName>
    <definedName name="___acr5">[1]SERVIÇO!#REF!</definedName>
    <definedName name="___ARQ1">[1]SERVIÇO!#REF!</definedName>
    <definedName name="___QT100">[1]SERVIÇO!#REF!</definedName>
    <definedName name="___QT2">[1]SERVIÇO!#REF!</definedName>
    <definedName name="___QT3">[1]SERVIÇO!#REF!</definedName>
    <definedName name="___QT4">[1]SERVIÇO!#REF!</definedName>
    <definedName name="___QT75">[1]SERVIÇO!#REF!</definedName>
    <definedName name="__QT50">[1]SERVIÇO!#REF!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MUR">[1]SERVIÇO!#REF!</definedName>
    <definedName name="ACONT2">[1]SERVIÇO!#REF!</definedName>
    <definedName name="ACPIPA">[1]SERVIÇO!#REF!</definedName>
    <definedName name="ACTRANSP">[1]SERVIÇO!#REF!</definedName>
    <definedName name="ADUCQT">[1]SERVIÇO!#REF!</definedName>
    <definedName name="AITEM">[1]SERVIÇO!#REF!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QTEMP1">[1]SERVIÇO!#REF!</definedName>
    <definedName name="AQTEMP2">[1]SERVIÇO!#REF!</definedName>
    <definedName name="_xlnm.Print_Area" localSheetId="1">EXEMPLO!$A$8:$C$17</definedName>
    <definedName name="_xlnm.Print_Area" localSheetId="0">SERVIÇOS!$A$1:$H$92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bebqt">[1]SERVIÇO!#REF!</definedName>
    <definedName name="CAMP">[1]SERVIÇO!#REF!</definedName>
    <definedName name="CHAFQT">[1]SERVIÇO!#REF!</definedName>
    <definedName name="COLSUB">[1]SERVIÇO!#REF!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DERIVQT">[1]SERVIÇO!#REF!</definedName>
    <definedName name="descnt">#REF!</definedName>
    <definedName name="descont">#REF!</definedName>
    <definedName name="DIFQT">[1]SERVIÇO!#REF!</definedName>
    <definedName name="EQPOTENC">[1]SERVIÇO!#REF!</definedName>
    <definedName name="FCRITER">[1]SERVIÇO!#REF!</definedName>
    <definedName name="HOJE">[1]SERVIÇO!#REF!</definedName>
    <definedName name="IMPF">[1]SERVIÇO!#REF!</definedName>
    <definedName name="IMPI">[1]SERVIÇO!#REF!</definedName>
    <definedName name="Insumos">'[2]RELAÇÃO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LIN">[1]SERVIÇO!#REF!</definedName>
    <definedName name="LISTSEL">[1]SERVIÇO!#REF!</definedName>
    <definedName name="LOCAB">[1]SERVIÇO!#REF!</definedName>
    <definedName name="LOCAL">[1]SERVIÇO!#REF!</definedName>
    <definedName name="MARCAX">[1]SERVIÇO!#REF!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UNICIPIO">[1]SERVIÇO!#REF!</definedName>
    <definedName name="MURBOMB">[1]SERVIÇO!#REF!</definedName>
    <definedName name="NDATA">[1]SERVIÇO!#REF!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PDER">[1]SERVIÇO!#REF!</definedName>
    <definedName name="PDIVERS">[1]SERVIÇO!#REF!</definedName>
    <definedName name="PEMD">[1]SERVIÇO!#REF!</definedName>
    <definedName name="PIEQUIP">[1]SERVIÇO!#REF!</definedName>
    <definedName name="PMUR">[1]SERVIÇO!#REF!</definedName>
    <definedName name="PTGERAL">[1]SERVIÇO!#REF!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ECADUC">[1]SERVIÇO!#REF!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ISTEM1">[1]SERVIÇO!#REF!</definedName>
    <definedName name="SISTEM2">[1]SERVIÇO!#REF!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itbeb">[1]SERVIÇO!#REF!</definedName>
    <definedName name="TITCHAF">[1]SERVIÇO!#REF!</definedName>
    <definedName name="_xlnm.Print_Titles" localSheetId="0">SERVIÇOS!$1:$12</definedName>
    <definedName name="TOTQTS">[1]SERVIÇO!#REF!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ZECA">[1]SERVIÇO!#REF!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6" l="1"/>
  <c r="G61" i="5"/>
  <c r="G64" i="5" l="1"/>
  <c r="C64" i="5"/>
  <c r="C65" i="5" s="1"/>
  <c r="C66" i="5" s="1"/>
  <c r="C67" i="5" s="1"/>
  <c r="C68" i="5" s="1"/>
  <c r="C69" i="5" s="1"/>
  <c r="C70" i="5" s="1"/>
  <c r="C71" i="5" s="1"/>
  <c r="C72" i="5" s="1"/>
  <c r="C73" i="5" s="1"/>
  <c r="C74" i="5" s="1"/>
  <c r="C75" i="5" s="1"/>
  <c r="C76" i="5" s="1"/>
  <c r="C77" i="5" s="1"/>
  <c r="C78" i="5" s="1"/>
  <c r="C79" i="5" s="1"/>
  <c r="C80" i="5" s="1"/>
  <c r="C81" i="5" s="1"/>
  <c r="C82" i="5" s="1"/>
  <c r="C83" i="5" s="1"/>
  <c r="C84" i="5" s="1"/>
  <c r="C85" i="5" s="1"/>
  <c r="C86" i="5" s="1"/>
  <c r="C87" i="5" s="1"/>
  <c r="G24" i="5"/>
  <c r="G89" i="5" l="1"/>
  <c r="G65" i="5"/>
  <c r="G25" i="5"/>
  <c r="C16" i="6" l="1"/>
  <c r="G26" i="5"/>
  <c r="G66" i="5"/>
  <c r="G67" i="5" l="1"/>
  <c r="G27" i="5"/>
  <c r="G28" i="5" l="1"/>
  <c r="G68" i="5"/>
  <c r="G69" i="5" l="1"/>
  <c r="G29" i="5"/>
  <c r="G30" i="5" l="1"/>
  <c r="G70" i="5"/>
  <c r="G71" i="5" l="1"/>
  <c r="G31" i="5"/>
  <c r="G32" i="5" l="1"/>
  <c r="G72" i="5"/>
  <c r="G73" i="5" l="1"/>
  <c r="G74" i="5" l="1"/>
  <c r="G75" i="5" l="1"/>
  <c r="G76" i="5" l="1"/>
  <c r="G77" i="5" l="1"/>
  <c r="G78" i="5" l="1"/>
  <c r="G79" i="5" l="1"/>
  <c r="G80" i="5" l="1"/>
  <c r="G81" i="5" l="1"/>
  <c r="G82" i="5" l="1"/>
  <c r="G83" i="5" l="1"/>
  <c r="G84" i="5" l="1"/>
  <c r="G85" i="5" l="1"/>
  <c r="G86" i="5" l="1"/>
  <c r="G87" i="5" l="1"/>
  <c r="G88" i="5" l="1"/>
  <c r="H48" i="5"/>
  <c r="B13" i="6" s="1"/>
  <c r="C13" i="6" s="1"/>
  <c r="H55" i="5"/>
  <c r="B15" i="6" s="1"/>
  <c r="C15" i="6" s="1"/>
  <c r="H46" i="5"/>
  <c r="B12" i="6" s="1"/>
  <c r="C12" i="6" s="1"/>
  <c r="H56" i="5"/>
  <c r="B14" i="6" s="1"/>
  <c r="C14" i="6" s="1"/>
  <c r="H75" i="5"/>
  <c r="H58" i="5"/>
  <c r="H26" i="5"/>
  <c r="H20" i="5"/>
  <c r="H17" i="5"/>
  <c r="H85" i="5"/>
  <c r="H71" i="5"/>
  <c r="H53" i="5"/>
  <c r="H87" i="5"/>
  <c r="H16" i="5"/>
  <c r="H35" i="5"/>
  <c r="H42" i="5"/>
  <c r="H67" i="5"/>
  <c r="H27" i="5"/>
  <c r="H59" i="5"/>
  <c r="H15" i="5"/>
  <c r="H24" i="5"/>
  <c r="H50" i="5"/>
  <c r="H22" i="5"/>
  <c r="H18" i="5"/>
  <c r="H52" i="5"/>
  <c r="H47" i="5"/>
  <c r="H28" i="5"/>
  <c r="H72" i="5"/>
  <c r="H65" i="5"/>
  <c r="H21" i="5"/>
  <c r="H49" i="5"/>
  <c r="H44" i="5"/>
  <c r="H60" i="5"/>
  <c r="H32" i="5"/>
  <c r="H73" i="5"/>
  <c r="H74" i="5"/>
  <c r="H38" i="5"/>
  <c r="H34" i="5"/>
  <c r="H70" i="5"/>
  <c r="H36" i="5"/>
  <c r="H57" i="5"/>
  <c r="H68" i="5"/>
  <c r="H76" i="5"/>
  <c r="H54" i="5"/>
  <c r="H66" i="5"/>
  <c r="H41" i="5"/>
  <c r="H31" i="5"/>
  <c r="H63" i="5"/>
  <c r="H77" i="5"/>
  <c r="H30" i="5"/>
  <c r="H19" i="5"/>
  <c r="H40" i="5"/>
  <c r="H79" i="5"/>
  <c r="H86" i="5"/>
  <c r="H82" i="5"/>
  <c r="H25" i="5"/>
  <c r="H83" i="5"/>
  <c r="H69" i="5"/>
  <c r="H43" i="5"/>
  <c r="H39" i="5"/>
  <c r="H78" i="5"/>
  <c r="H29" i="5"/>
  <c r="H51" i="5"/>
  <c r="H64" i="5"/>
  <c r="H80" i="5"/>
  <c r="H37" i="5"/>
  <c r="H61" i="5"/>
  <c r="H88" i="5"/>
  <c r="H81" i="5"/>
  <c r="H84" i="5"/>
  <c r="H14" i="5"/>
  <c r="N14" i="5" s="1"/>
  <c r="H45" i="5"/>
  <c r="H89" i="5" l="1"/>
  <c r="I89" i="5" s="1"/>
  <c r="B11" i="6"/>
  <c r="C11" i="6" s="1"/>
  <c r="C17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Fabio Isensee de Souza</author>
  </authors>
  <commentList>
    <comment ref="G4" authorId="0" shapeId="0" xr:uid="{5255DFDE-9F81-4DBA-8BEA-88DF2B8CA835}">
      <text>
        <r>
          <rPr>
            <b/>
            <sz val="9"/>
            <color indexed="81"/>
            <rFont val="Segoe UI"/>
            <family val="2"/>
          </rPr>
          <t>Fabio Isensee de Souza:</t>
        </r>
        <r>
          <rPr>
            <sz val="9"/>
            <color indexed="81"/>
            <rFont val="Segoe UI"/>
            <family val="2"/>
          </rPr>
          <t xml:space="preserve">
logo marca da empresa</t>
        </r>
      </text>
    </comment>
    <comment ref="H11" authorId="0" shapeId="0" xr:uid="{BFAFED6C-BB2B-4FD7-9381-F5DFAFB979F4}">
      <text>
        <r>
          <rPr>
            <b/>
            <sz val="9"/>
            <color indexed="81"/>
            <rFont val="Segoe UI"/>
            <family val="2"/>
          </rPr>
          <t>Fabio Isensee de Souza:</t>
        </r>
        <r>
          <rPr>
            <sz val="9"/>
            <color indexed="81"/>
            <rFont val="Segoe UI"/>
            <family val="2"/>
          </rPr>
          <t xml:space="preserve">
PREENCHER AQUI SUA PROPOSTA DE DESCONTO</t>
        </r>
      </text>
    </comment>
  </commentList>
</comments>
</file>

<file path=xl/sharedStrings.xml><?xml version="1.0" encoding="utf-8"?>
<sst xmlns="http://schemas.openxmlformats.org/spreadsheetml/2006/main" count="323" uniqueCount="148">
  <si>
    <t>ANEXO I - PLANILHA DE CUSTOS</t>
  </si>
  <si>
    <t>ITEM</t>
  </si>
  <si>
    <t>SISTEMA</t>
  </si>
  <si>
    <t>1.1</t>
  </si>
  <si>
    <t>Projetos básico e executivo de arquitetura</t>
  </si>
  <si>
    <t>ORSE</t>
  </si>
  <si>
    <t>M2</t>
  </si>
  <si>
    <t>H</t>
  </si>
  <si>
    <t>1.2</t>
  </si>
  <si>
    <t>Projetos básico e executivo de paisagismo</t>
  </si>
  <si>
    <t>1.3</t>
  </si>
  <si>
    <t>Projetos básico e executivo de restauro de bens tombados</t>
  </si>
  <si>
    <t>1.4</t>
  </si>
  <si>
    <t>Projeto de acústica (ÁREA CONTEMPLADA)</t>
  </si>
  <si>
    <t>1.5</t>
  </si>
  <si>
    <t>Projeto de sinalização/programação visual</t>
  </si>
  <si>
    <t>SINAPI</t>
  </si>
  <si>
    <t>1.6</t>
  </si>
  <si>
    <t>Construção de Modelos 3D</t>
  </si>
  <si>
    <t>1.7</t>
  </si>
  <si>
    <t>Levantamento cadastral</t>
  </si>
  <si>
    <t>1.8</t>
  </si>
  <si>
    <t>Compatibilização de projetos de arquitetura e engenharia</t>
  </si>
  <si>
    <t>1.9</t>
  </si>
  <si>
    <t>Laudos/pareceres técnicos na área de arquitetura</t>
  </si>
  <si>
    <t>UND</t>
  </si>
  <si>
    <t>2.1</t>
  </si>
  <si>
    <t>Projeto de Terraplenagem</t>
  </si>
  <si>
    <t>2.2</t>
  </si>
  <si>
    <t>Levantamento topográfico planialtimétrico</t>
  </si>
  <si>
    <t>2.3</t>
  </si>
  <si>
    <t>Mobilização e desmobilização de equipamento de sondagem</t>
  </si>
  <si>
    <t>2.4</t>
  </si>
  <si>
    <t>Deslocamento de equipamento de sondagem</t>
  </si>
  <si>
    <t>2.5</t>
  </si>
  <si>
    <t>Sondagem a percussão</t>
  </si>
  <si>
    <t>M</t>
  </si>
  <si>
    <t>2.6</t>
  </si>
  <si>
    <t>Projetos de Sistema Viário</t>
  </si>
  <si>
    <t>2.7</t>
  </si>
  <si>
    <t>Projetos de Drenagem de águas pluviais</t>
  </si>
  <si>
    <t>2.8</t>
  </si>
  <si>
    <t>Sistema de Iluminação Publica e Distribuição de Energia</t>
  </si>
  <si>
    <t>2.9</t>
  </si>
  <si>
    <t>Projeto de Vala Técnica</t>
  </si>
  <si>
    <t>Projeto de Estrutura de concreto, aço ou madeira</t>
  </si>
  <si>
    <t>Projeto de Fundações</t>
  </si>
  <si>
    <t>Projeto de contenções</t>
  </si>
  <si>
    <t>Projeto de instalações sanitárias, aguas pluviais e agua potável</t>
  </si>
  <si>
    <t>Projeto de impermeabilização</t>
  </si>
  <si>
    <t>Projeto de Instalações eletricas e luminotécnica</t>
  </si>
  <si>
    <t>Projeto de Subestações</t>
  </si>
  <si>
    <t>Projetos de CFTV, sonorização e alarme</t>
  </si>
  <si>
    <t>Sistema de proteção contra Descarga Atmosférica (SPDA)</t>
  </si>
  <si>
    <t>Projeto de ar comprimido e  gases especiais</t>
  </si>
  <si>
    <t>Projeto de instalações de GLP</t>
  </si>
  <si>
    <t>Projeto de cabeamento estruturado de dados e voz</t>
  </si>
  <si>
    <t>Projeto de instalação de ar condicionado, ventilação mecânica e exaustão</t>
  </si>
  <si>
    <t>Sistema de abastecimento de água</t>
  </si>
  <si>
    <t>Sistema de esgotamento sanitário com tratamento</t>
  </si>
  <si>
    <t>Sistema de irrigação</t>
  </si>
  <si>
    <t>Laudos/pareceres técnicos na área de engenharia</t>
  </si>
  <si>
    <t>Elaboração de Planilha orçamentária</t>
  </si>
  <si>
    <t>DISCIPLINA</t>
  </si>
  <si>
    <t>Projeto de arquitetura</t>
  </si>
  <si>
    <t>Projeto de instalações hidro-sanitárias</t>
  </si>
  <si>
    <t>Projeto de Instalações Elétricas</t>
  </si>
  <si>
    <t>Projeto climatização</t>
  </si>
  <si>
    <t>Projeto de cabeamento estruturado</t>
  </si>
  <si>
    <t>Planilha orçamentária</t>
  </si>
  <si>
    <t>ATUALIZAÇÃO:</t>
  </si>
  <si>
    <t>REFERÊNCIA</t>
  </si>
  <si>
    <t>DESCRIÇÃO</t>
  </si>
  <si>
    <t>QUANTIDADE</t>
  </si>
  <si>
    <t>PREÇO(R$)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</si>
  <si>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</si>
  <si>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</si>
  <si>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</si>
  <si>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</si>
  <si>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</si>
  <si>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</si>
  <si>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</si>
  <si>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</si>
  <si>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</si>
  <si>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</si>
  <si>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</si>
  <si>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</si>
  <si>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</si>
  <si>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</si>
  <si>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4.1</t>
  </si>
  <si>
    <t>4.2</t>
  </si>
  <si>
    <t>4.5</t>
  </si>
  <si>
    <t>4.6</t>
  </si>
  <si>
    <t>4.7</t>
  </si>
  <si>
    <t>4.8</t>
  </si>
  <si>
    <t>4.9</t>
  </si>
  <si>
    <t>4.10</t>
  </si>
  <si>
    <t>Exemplo de comoposição de custo estimado de bloco de projetos</t>
  </si>
  <si>
    <t>Projeto de Prevenção e combate a incêndio e pânico</t>
  </si>
  <si>
    <t>ARQUITETURA - ELABORAÇÃO DE PROJETO</t>
  </si>
  <si>
    <t>ARQUITETURA - ANÁLISE DE PROJETO</t>
  </si>
  <si>
    <t>ENGENHARIA - ELABORAÇÃO DE PROJETO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</si>
  <si>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</si>
  <si>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</si>
  <si>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</si>
  <si>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</si>
  <si>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</si>
  <si>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</si>
  <si>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</si>
  <si>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</si>
  <si>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</si>
  <si>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</si>
  <si>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</si>
  <si>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</si>
  <si>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</si>
  <si>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</si>
  <si>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 xml:space="preserve">ENGENHARIA - ANÁLISE DE PROJETO 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</si>
  <si>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</si>
  <si>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</si>
  <si>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</si>
  <si>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</si>
  <si>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</si>
  <si>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</si>
  <si>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</si>
  <si>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</si>
  <si>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</si>
  <si>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</si>
  <si>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</si>
  <si>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</si>
  <si>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</si>
  <si>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</si>
  <si>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</si>
  <si>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</si>
  <si>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</si>
  <si>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</si>
  <si>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Serviços de Contratação para a Elaboração e Análise de Projetos Arquitetônicos e de Engenharia</t>
  </si>
  <si>
    <t>PREÇO OFERTADO (R$)</t>
  </si>
  <si>
    <t>TOTAL:</t>
  </si>
  <si>
    <t>Total:</t>
  </si>
  <si>
    <t>EMPRESA:</t>
  </si>
  <si>
    <t>DESCONTO OFERTADO</t>
  </si>
  <si>
    <t>CNPJ</t>
  </si>
  <si>
    <t>PROPOSTA SPP 007/2024</t>
  </si>
  <si>
    <t>PLANOS ARQUITETURA E URBANISMO LTDA - EPP</t>
  </si>
  <si>
    <t>11.855.320/0001-40</t>
  </si>
  <si>
    <t>Endereço: Rua Waldery Uchôa 1171 - Jardim América - CEP 60416-094 - Fortaleza - Ceará</t>
  </si>
  <si>
    <t>Data: 01/02/2024</t>
  </si>
  <si>
    <t>SALVADOR / BA, 01 de fevereiro de 2024
PLANOS ARQUITETURA E URBANISMO LTDA 
CNPJ: 11.855.320/0001-40 - CAU/BR: PJ36779-6
______________________________________
Sócio-administrador: Jefferson John Lima da Silva
Arquiteto e Urbanista CAU/BR A141042-3 - CPF: 024.386.513-93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</si>
</sst>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&quot;R$ &quot;* #,##0.00_);_(&quot;R$ &quot;* \(#,##0.00\);_(&quot;R$ &quot;* \-??_);_(@_)"/>
    <numFmt numFmtId="165" formatCode="_(* #,##0.00_);_(* \(#,##0.00\);_(* \-??_);_(@_)"/>
    <numFmt numFmtId="166" formatCode="d/m/yy\ h:mm;@"/>
    <numFmt numFmtId="167" formatCode="_-* #,##0.00_-;\-* #,##0.00_-;_-* \-??_-;_-@_-"/>
    <numFmt numFmtId="168" formatCode="_(* #,##0.00_);_(* \(#,##0.00\);_(* &quot;-&quot;??_);_(@_)"/>
  </numFmts>
  <fonts count="60">
    <font>
      <sz val="11"/>
      <color rgb="FF000000"/>
      <name val="Liberation Sans"/>
    </font>
    <font>
      <sz val="11"/>
      <color rgb="FF000000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sz val="10"/>
      <name val="Arial"/>
      <family val="2"/>
    </font>
    <font>
      <b/>
      <sz val="20"/>
      <name val="Arial Narrow"/>
      <family val="2"/>
      <charset val="1"/>
    </font>
    <font>
      <b/>
      <sz val="16"/>
      <color rgb="FF000000"/>
      <name val="Arial Narrow"/>
      <family val="2"/>
      <charset val="1"/>
    </font>
    <font>
      <sz val="10"/>
      <name val="Arial Narrow"/>
      <family val="2"/>
      <charset val="1"/>
    </font>
    <font>
      <b/>
      <sz val="12"/>
      <name val="Arial Narrow"/>
      <family val="2"/>
    </font>
    <font>
      <sz val="10"/>
      <name val="Arial"/>
      <family val="2"/>
      <charset val="1"/>
    </font>
    <font>
      <b/>
      <sz val="16"/>
      <name val="Arial Narrow"/>
      <family val="2"/>
      <charset val="1"/>
    </font>
    <font>
      <sz val="8"/>
      <name val="Arial Narrow"/>
      <family val="2"/>
    </font>
    <font>
      <b/>
      <sz val="14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9"/>
      <name val="Arial Narrow"/>
      <family val="2"/>
      <charset val="1"/>
    </font>
    <font>
      <b/>
      <sz val="12"/>
      <name val="Arial Narrow"/>
      <family val="2"/>
      <charset val="1"/>
    </font>
    <font>
      <sz val="10"/>
      <color rgb="FFFF0000"/>
      <name val="Arial Narrow"/>
      <family val="2"/>
      <charset val="1"/>
    </font>
    <font>
      <sz val="14"/>
      <name val="Arial Narrow"/>
      <family val="2"/>
      <charset val="1"/>
    </font>
    <font>
      <sz val="9"/>
      <color rgb="FF000000"/>
      <name val="Arial Narrow"/>
      <family val="2"/>
      <charset val="1"/>
    </font>
    <font>
      <b/>
      <sz val="14"/>
      <color rgb="FFFF0000"/>
      <name val="Arial Narrow"/>
      <family val="2"/>
      <charset val="1"/>
    </font>
    <font>
      <sz val="9"/>
      <color rgb="FFFF0000"/>
      <name val="Arial Narrow"/>
      <family val="2"/>
      <charset val="1"/>
    </font>
    <font>
      <sz val="10"/>
      <name val="Arial"/>
      <family val="2"/>
    </font>
    <font>
      <sz val="10"/>
      <name val="Arial Narrow"/>
      <family val="2"/>
    </font>
    <font>
      <b/>
      <sz val="14"/>
      <color rgb="FF008000"/>
      <name val="Arial Narrow"/>
      <family val="2"/>
      <charset val="1"/>
    </font>
    <font>
      <b/>
      <sz val="9"/>
      <color rgb="FFFF0000"/>
      <name val="Arial Narrow"/>
      <family val="2"/>
      <charset val="1"/>
    </font>
    <font>
      <sz val="14"/>
      <color rgb="FFFF0000"/>
      <name val="Arial Narrow"/>
      <family val="2"/>
      <charset val="1"/>
    </font>
    <font>
      <sz val="14"/>
      <color rgb="FFFF0000"/>
      <name val="Arial Narrow"/>
      <family val="2"/>
    </font>
    <font>
      <b/>
      <sz val="9"/>
      <name val="Arial Narrow"/>
      <family val="2"/>
      <charset val="1"/>
    </font>
    <font>
      <sz val="12"/>
      <name val="Arial"/>
      <family val="2"/>
    </font>
    <font>
      <sz val="10"/>
      <color rgb="FF000000"/>
      <name val="Arial Narrow"/>
      <family val="2"/>
      <charset val="1"/>
    </font>
    <font>
      <b/>
      <sz val="10"/>
      <name val="Arial"/>
      <family val="2"/>
    </font>
    <font>
      <i/>
      <sz val="12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2"/>
      <name val="Arial Narrow"/>
      <family val="2"/>
    </font>
    <font>
      <sz val="12"/>
      <color indexed="8"/>
      <name val="Arial Narrow"/>
      <family val="2"/>
    </font>
    <font>
      <b/>
      <sz val="12"/>
      <color indexed="8"/>
      <name val="Arial Narrow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name val="Arial Narrow"/>
      <family val="2"/>
    </font>
    <font>
      <b/>
      <sz val="11"/>
      <name val="Arial"/>
      <family val="2"/>
    </font>
    <font>
      <b/>
      <sz val="12"/>
      <color theme="0"/>
      <name val="Arial Narrow"/>
      <family val="2"/>
      <charset val="1"/>
    </font>
    <font>
      <b/>
      <sz val="16"/>
      <color theme="0"/>
      <name val="Arial Narrow"/>
      <family val="2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4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164" fontId="14" fillId="0" borderId="0" applyBorder="0" applyProtection="0"/>
    <xf numFmtId="165" fontId="14" fillId="0" borderId="0" applyBorder="0" applyProtection="0"/>
    <xf numFmtId="0" fontId="19" fillId="0" borderId="0"/>
    <xf numFmtId="0" fontId="19" fillId="0" borderId="0"/>
    <xf numFmtId="0" fontId="14" fillId="0" borderId="0"/>
    <xf numFmtId="0" fontId="19" fillId="0" borderId="0"/>
    <xf numFmtId="165" fontId="14" fillId="0" borderId="0" applyBorder="0" applyProtection="0"/>
    <xf numFmtId="0" fontId="19" fillId="0" borderId="0"/>
    <xf numFmtId="9" fontId="14" fillId="0" borderId="0" applyBorder="0" applyProtection="0"/>
    <xf numFmtId="167" fontId="14" fillId="0" borderId="0" applyBorder="0" applyProtection="0"/>
    <xf numFmtId="0" fontId="32" fillId="0" borderId="0"/>
    <xf numFmtId="165" fontId="14" fillId="0" borderId="0" applyBorder="0" applyProtection="0"/>
    <xf numFmtId="0" fontId="19" fillId="0" borderId="0"/>
    <xf numFmtId="168" fontId="14" fillId="0" borderId="0" applyFont="0" applyFill="0" applyBorder="0" applyAlignment="0" applyProtection="0"/>
    <xf numFmtId="0" fontId="14" fillId="0" borderId="0"/>
    <xf numFmtId="9" fontId="1" fillId="0" borderId="0" applyFont="0" applyFill="0" applyBorder="0" applyAlignment="0" applyProtection="0"/>
  </cellStyleXfs>
  <cellXfs count="142">
    <xf numFmtId="0" fontId="0" fillId="0" borderId="0" xfId="0"/>
    <xf numFmtId="165" fontId="16" fillId="0" borderId="9" xfId="19" applyFont="1" applyBorder="1" applyAlignment="1" applyProtection="1">
      <alignment horizontal="center" vertical="center" wrapText="1"/>
      <protection locked="0"/>
    </xf>
    <xf numFmtId="0" fontId="17" fillId="0" borderId="0" xfId="20" applyFont="1" applyAlignment="1">
      <alignment vertical="center"/>
    </xf>
    <xf numFmtId="165" fontId="23" fillId="0" borderId="0" xfId="19" applyFont="1" applyBorder="1" applyAlignment="1" applyProtection="1">
      <alignment horizontal="center" vertical="center" wrapText="1"/>
      <protection locked="0"/>
    </xf>
    <xf numFmtId="166" fontId="25" fillId="0" borderId="0" xfId="19" applyNumberFormat="1" applyFont="1" applyBorder="1" applyAlignment="1" applyProtection="1">
      <alignment horizontal="center" vertical="center" wrapText="1"/>
      <protection locked="0"/>
    </xf>
    <xf numFmtId="0" fontId="27" fillId="0" borderId="0" xfId="20" applyFont="1" applyAlignment="1">
      <alignment vertical="center"/>
    </xf>
    <xf numFmtId="0" fontId="25" fillId="0" borderId="0" xfId="20" applyFont="1" applyAlignment="1">
      <alignment vertical="center"/>
    </xf>
    <xf numFmtId="0" fontId="25" fillId="0" borderId="0" xfId="25" applyFont="1" applyAlignment="1">
      <alignment vertical="center"/>
    </xf>
    <xf numFmtId="0" fontId="29" fillId="0" borderId="0" xfId="25" applyFont="1" applyAlignment="1">
      <alignment vertical="center"/>
    </xf>
    <xf numFmtId="0" fontId="17" fillId="0" borderId="0" xfId="25" applyFont="1" applyAlignment="1">
      <alignment vertical="center"/>
    </xf>
    <xf numFmtId="0" fontId="31" fillId="0" borderId="0" xfId="25" applyFont="1" applyAlignment="1">
      <alignment vertical="center"/>
    </xf>
    <xf numFmtId="0" fontId="34" fillId="0" borderId="0" xfId="25" applyFont="1" applyAlignment="1">
      <alignment vertical="center"/>
    </xf>
    <xf numFmtId="0" fontId="30" fillId="0" borderId="0" xfId="25" applyFont="1" applyAlignment="1">
      <alignment vertical="center"/>
    </xf>
    <xf numFmtId="0" fontId="22" fillId="0" borderId="0" xfId="25" applyFont="1" applyAlignment="1">
      <alignment vertical="center"/>
    </xf>
    <xf numFmtId="165" fontId="14" fillId="0" borderId="0" xfId="19"/>
    <xf numFmtId="0" fontId="17" fillId="0" borderId="0" xfId="19" applyNumberFormat="1" applyFont="1" applyBorder="1" applyAlignment="1" applyProtection="1">
      <alignment horizontal="center" vertical="center"/>
    </xf>
    <xf numFmtId="0" fontId="37" fillId="0" borderId="0" xfId="19" applyNumberFormat="1" applyFont="1" applyBorder="1" applyAlignment="1" applyProtection="1">
      <alignment horizontal="center" vertical="center"/>
    </xf>
    <xf numFmtId="165" fontId="17" fillId="0" borderId="0" xfId="19" applyFont="1" applyBorder="1" applyProtection="1"/>
    <xf numFmtId="165" fontId="33" fillId="0" borderId="0" xfId="19" applyFont="1" applyBorder="1" applyProtection="1"/>
    <xf numFmtId="0" fontId="27" fillId="0" borderId="0" xfId="20" applyFont="1" applyAlignment="1">
      <alignment vertical="distributed" wrapText="1"/>
    </xf>
    <xf numFmtId="165" fontId="27" fillId="0" borderId="0" xfId="19" applyFont="1" applyBorder="1" applyAlignment="1" applyProtection="1">
      <alignment horizontal="center"/>
    </xf>
    <xf numFmtId="165" fontId="40" fillId="0" borderId="0" xfId="19" applyFont="1" applyBorder="1" applyAlignment="1" applyProtection="1">
      <alignment horizontal="center"/>
    </xf>
    <xf numFmtId="0" fontId="14" fillId="0" borderId="0" xfId="32"/>
    <xf numFmtId="164" fontId="14" fillId="0" borderId="5" xfId="18" applyBorder="1"/>
    <xf numFmtId="0" fontId="25" fillId="0" borderId="0" xfId="32" applyFont="1" applyAlignment="1">
      <alignment vertical="center"/>
    </xf>
    <xf numFmtId="0" fontId="28" fillId="0" borderId="0" xfId="32" applyFont="1" applyAlignment="1">
      <alignment vertical="distributed" wrapText="1"/>
    </xf>
    <xf numFmtId="164" fontId="14" fillId="0" borderId="2" xfId="18" applyBorder="1"/>
    <xf numFmtId="0" fontId="22" fillId="0" borderId="0" xfId="32" applyFont="1" applyAlignment="1">
      <alignment vertical="distributed" wrapText="1"/>
    </xf>
    <xf numFmtId="0" fontId="38" fillId="0" borderId="0" xfId="32" applyFont="1" applyAlignment="1">
      <alignment vertical="center"/>
    </xf>
    <xf numFmtId="0" fontId="30" fillId="0" borderId="0" xfId="32" applyFont="1" applyAlignment="1">
      <alignment vertical="distributed" wrapText="1"/>
    </xf>
    <xf numFmtId="0" fontId="35" fillId="0" borderId="0" xfId="32" applyFont="1" applyAlignment="1">
      <alignment vertical="center"/>
    </xf>
    <xf numFmtId="0" fontId="31" fillId="0" borderId="0" xfId="32" applyFont="1" applyAlignment="1">
      <alignment vertical="center"/>
    </xf>
    <xf numFmtId="0" fontId="36" fillId="0" borderId="0" xfId="32" applyFont="1" applyAlignment="1">
      <alignment vertical="distributed" wrapText="1"/>
    </xf>
    <xf numFmtId="43" fontId="28" fillId="0" borderId="0" xfId="32" applyNumberFormat="1" applyFont="1" applyAlignment="1">
      <alignment vertical="distributed" wrapText="1"/>
    </xf>
    <xf numFmtId="0" fontId="48" fillId="0" borderId="4" xfId="32" applyFont="1" applyBorder="1"/>
    <xf numFmtId="164" fontId="14" fillId="0" borderId="2" xfId="18" applyBorder="1" applyProtection="1"/>
    <xf numFmtId="0" fontId="48" fillId="0" borderId="20" xfId="32" applyFont="1" applyBorder="1"/>
    <xf numFmtId="0" fontId="48" fillId="0" borderId="21" xfId="32" applyFont="1" applyBorder="1"/>
    <xf numFmtId="164" fontId="14" fillId="0" borderId="22" xfId="18" applyBorder="1"/>
    <xf numFmtId="164" fontId="14" fillId="0" borderId="23" xfId="18" applyBorder="1"/>
    <xf numFmtId="0" fontId="20" fillId="0" borderId="25" xfId="20" applyFont="1" applyBorder="1" applyAlignment="1" applyProtection="1">
      <alignment horizontal="center" vertical="center"/>
      <protection locked="0"/>
    </xf>
    <xf numFmtId="0" fontId="20" fillId="0" borderId="26" xfId="20" applyFont="1" applyBorder="1" applyAlignment="1" applyProtection="1">
      <alignment horizontal="center" vertical="center"/>
      <protection locked="0"/>
    </xf>
    <xf numFmtId="164" fontId="14" fillId="0" borderId="24" xfId="18" applyBorder="1"/>
    <xf numFmtId="164" fontId="14" fillId="0" borderId="29" xfId="18" applyBorder="1"/>
    <xf numFmtId="165" fontId="39" fillId="0" borderId="19" xfId="19" applyFont="1" applyBorder="1" applyAlignment="1" applyProtection="1">
      <alignment horizontal="right"/>
    </xf>
    <xf numFmtId="165" fontId="39" fillId="9" borderId="26" xfId="19" applyFont="1" applyFill="1" applyBorder="1" applyAlignment="1" applyProtection="1">
      <alignment horizontal="center"/>
    </xf>
    <xf numFmtId="165" fontId="39" fillId="9" borderId="26" xfId="19" applyFont="1" applyFill="1" applyBorder="1" applyAlignment="1" applyProtection="1">
      <alignment horizontal="right"/>
    </xf>
    <xf numFmtId="165" fontId="39" fillId="9" borderId="27" xfId="19" applyFont="1" applyFill="1" applyBorder="1" applyAlignment="1" applyProtection="1">
      <alignment horizontal="right"/>
    </xf>
    <xf numFmtId="10" fontId="28" fillId="0" borderId="0" xfId="33" applyNumberFormat="1" applyFont="1" applyAlignment="1">
      <alignment vertical="distributed" wrapText="1"/>
    </xf>
    <xf numFmtId="49" fontId="21" fillId="0" borderId="0" xfId="22" applyNumberFormat="1" applyFont="1" applyAlignment="1" applyProtection="1">
      <alignment horizontal="center" vertical="center" wrapText="1"/>
      <protection locked="0"/>
    </xf>
    <xf numFmtId="166" fontId="21" fillId="0" borderId="0" xfId="22" applyNumberFormat="1" applyFont="1" applyAlignment="1" applyProtection="1">
      <alignment horizontal="center" vertical="center" wrapText="1"/>
      <protection locked="0"/>
    </xf>
    <xf numFmtId="164" fontId="41" fillId="9" borderId="26" xfId="18" applyFont="1" applyFill="1" applyBorder="1"/>
    <xf numFmtId="164" fontId="41" fillId="9" borderId="27" xfId="18" applyFont="1" applyFill="1" applyBorder="1"/>
    <xf numFmtId="167" fontId="39" fillId="9" borderId="9" xfId="27" applyFont="1" applyFill="1" applyBorder="1" applyAlignment="1" applyProtection="1">
      <alignment horizontal="center"/>
    </xf>
    <xf numFmtId="167" fontId="39" fillId="9" borderId="10" xfId="27" applyFont="1" applyFill="1" applyBorder="1" applyAlignment="1" applyProtection="1">
      <alignment horizontal="center"/>
    </xf>
    <xf numFmtId="0" fontId="47" fillId="9" borderId="11" xfId="32" applyFont="1" applyFill="1" applyBorder="1" applyAlignment="1">
      <alignment horizontal="center"/>
    </xf>
    <xf numFmtId="0" fontId="47" fillId="9" borderId="12" xfId="32" applyFont="1" applyFill="1" applyBorder="1" applyAlignment="1">
      <alignment horizontal="center"/>
    </xf>
    <xf numFmtId="2" fontId="47" fillId="9" borderId="13" xfId="32" applyNumberFormat="1" applyFont="1" applyFill="1" applyBorder="1" applyAlignment="1">
      <alignment horizontal="center"/>
    </xf>
    <xf numFmtId="0" fontId="14" fillId="0" borderId="25" xfId="32" applyBorder="1"/>
    <xf numFmtId="167" fontId="39" fillId="0" borderId="26" xfId="27" applyFont="1" applyBorder="1" applyAlignment="1" applyProtection="1">
      <alignment horizontal="center"/>
    </xf>
    <xf numFmtId="167" fontId="39" fillId="0" borderId="27" xfId="27" applyFont="1" applyBorder="1" applyAlignment="1" applyProtection="1">
      <alignment horizontal="center"/>
    </xf>
    <xf numFmtId="0" fontId="55" fillId="9" borderId="8" xfId="32" applyFont="1" applyFill="1" applyBorder="1"/>
    <xf numFmtId="0" fontId="47" fillId="9" borderId="25" xfId="32" applyFont="1" applyFill="1" applyBorder="1" applyAlignment="1">
      <alignment horizontal="right"/>
    </xf>
    <xf numFmtId="164" fontId="14" fillId="0" borderId="29" xfId="18" applyBorder="1" applyProtection="1"/>
    <xf numFmtId="164" fontId="14" fillId="0" borderId="2" xfId="32" applyNumberFormat="1" applyBorder="1"/>
    <xf numFmtId="164" fontId="14" fillId="0" borderId="24" xfId="18" applyBorder="1" applyProtection="1"/>
    <xf numFmtId="165" fontId="17" fillId="0" borderId="9" xfId="19" applyFont="1" applyBorder="1" applyProtection="1">
      <protection locked="0"/>
    </xf>
    <xf numFmtId="165" fontId="18" fillId="0" borderId="10" xfId="19" applyFont="1" applyBorder="1" applyProtection="1">
      <protection locked="0"/>
    </xf>
    <xf numFmtId="165" fontId="18" fillId="0" borderId="7" xfId="19" applyFont="1" applyBorder="1" applyProtection="1">
      <protection locked="0"/>
    </xf>
    <xf numFmtId="165" fontId="24" fillId="0" borderId="0" xfId="19" applyFont="1" applyBorder="1" applyProtection="1">
      <protection locked="0"/>
    </xf>
    <xf numFmtId="165" fontId="24" fillId="0" borderId="12" xfId="19" applyFont="1" applyBorder="1" applyProtection="1">
      <protection locked="0"/>
    </xf>
    <xf numFmtId="165" fontId="18" fillId="0" borderId="13" xfId="19" applyFont="1" applyBorder="1" applyProtection="1">
      <protection locked="0"/>
    </xf>
    <xf numFmtId="0" fontId="52" fillId="9" borderId="15" xfId="19" applyNumberFormat="1" applyFont="1" applyFill="1" applyBorder="1" applyAlignment="1" applyProtection="1">
      <alignment horizontal="center" vertical="center" wrapText="1"/>
      <protection locked="0"/>
    </xf>
    <xf numFmtId="0" fontId="52" fillId="9" borderId="16" xfId="19" applyNumberFormat="1" applyFont="1" applyFill="1" applyBorder="1" applyAlignment="1" applyProtection="1">
      <alignment horizontal="center" vertical="center" wrapText="1"/>
      <protection locked="0"/>
    </xf>
    <xf numFmtId="0" fontId="52" fillId="9" borderId="17" xfId="19" applyNumberFormat="1" applyFont="1" applyFill="1" applyBorder="1" applyAlignment="1" applyProtection="1">
      <alignment horizontal="center" vertical="center" wrapText="1"/>
      <protection locked="0"/>
    </xf>
    <xf numFmtId="165" fontId="52" fillId="9" borderId="17" xfId="19" applyFont="1" applyFill="1" applyBorder="1" applyAlignment="1" applyProtection="1">
      <alignment horizontal="center" vertical="center" wrapText="1"/>
      <protection locked="0"/>
    </xf>
    <xf numFmtId="165" fontId="53" fillId="9" borderId="18" xfId="19" applyFont="1" applyFill="1" applyBorder="1" applyAlignment="1" applyProtection="1">
      <alignment horizontal="center" vertical="center" wrapText="1"/>
      <protection locked="0"/>
    </xf>
    <xf numFmtId="0" fontId="39" fillId="9" borderId="25" xfId="32" applyFont="1" applyFill="1" applyBorder="1" applyAlignment="1" applyProtection="1">
      <alignment horizontal="center"/>
      <protection locked="0"/>
    </xf>
    <xf numFmtId="0" fontId="42" fillId="9" borderId="26" xfId="19" applyNumberFormat="1" applyFont="1" applyFill="1" applyBorder="1" applyAlignment="1" applyProtection="1">
      <alignment horizontal="center" vertical="center"/>
      <protection locked="0"/>
    </xf>
    <xf numFmtId="0" fontId="39" fillId="9" borderId="26" xfId="27" applyNumberFormat="1" applyFont="1" applyFill="1" applyBorder="1" applyAlignment="1" applyProtection="1">
      <alignment horizontal="center" vertical="center"/>
      <protection locked="0"/>
    </xf>
    <xf numFmtId="0" fontId="44" fillId="9" borderId="26" xfId="32" applyFont="1" applyFill="1" applyBorder="1" applyProtection="1">
      <protection locked="0"/>
    </xf>
    <xf numFmtId="165" fontId="39" fillId="9" borderId="26" xfId="19" applyFont="1" applyFill="1" applyBorder="1" applyAlignment="1" applyProtection="1">
      <alignment horizontal="center"/>
      <protection locked="0"/>
    </xf>
    <xf numFmtId="165" fontId="39" fillId="9" borderId="26" xfId="19" applyFont="1" applyFill="1" applyBorder="1" applyAlignment="1" applyProtection="1">
      <alignment horizontal="right"/>
      <protection locked="0"/>
    </xf>
    <xf numFmtId="165" fontId="39" fillId="9" borderId="27" xfId="19" applyFont="1" applyFill="1" applyBorder="1" applyAlignment="1" applyProtection="1">
      <alignment horizontal="right"/>
      <protection locked="0"/>
    </xf>
    <xf numFmtId="0" fontId="39" fillId="0" borderId="20" xfId="32" applyFont="1" applyBorder="1" applyAlignment="1" applyProtection="1">
      <alignment horizontal="center"/>
      <protection locked="0"/>
    </xf>
    <xf numFmtId="0" fontId="14" fillId="0" borderId="29" xfId="32" applyBorder="1" applyAlignment="1" applyProtection="1">
      <alignment horizontal="center"/>
      <protection locked="0"/>
    </xf>
    <xf numFmtId="0" fontId="14" fillId="0" borderId="30" xfId="32" applyBorder="1" applyAlignment="1" applyProtection="1">
      <alignment horizontal="center"/>
      <protection locked="0"/>
    </xf>
    <xf numFmtId="0" fontId="14" fillId="0" borderId="30" xfId="32" applyBorder="1" applyProtection="1">
      <protection locked="0"/>
    </xf>
    <xf numFmtId="165" fontId="43" fillId="0" borderId="29" xfId="19" applyFont="1" applyBorder="1" applyAlignment="1" applyProtection="1">
      <alignment horizontal="right"/>
      <protection locked="0"/>
    </xf>
    <xf numFmtId="0" fontId="39" fillId="0" borderId="4" xfId="32" applyFont="1" applyBorder="1" applyAlignment="1" applyProtection="1">
      <alignment horizontal="center"/>
      <protection locked="0"/>
    </xf>
    <xf numFmtId="0" fontId="14" fillId="0" borderId="2" xfId="32" applyBorder="1" applyAlignment="1" applyProtection="1">
      <alignment horizontal="center"/>
      <protection locked="0"/>
    </xf>
    <xf numFmtId="0" fontId="14" fillId="0" borderId="3" xfId="32" applyBorder="1" applyAlignment="1" applyProtection="1">
      <alignment horizontal="center"/>
      <protection locked="0"/>
    </xf>
    <xf numFmtId="0" fontId="14" fillId="0" borderId="3" xfId="32" applyBorder="1" applyProtection="1">
      <protection locked="0"/>
    </xf>
    <xf numFmtId="165" fontId="43" fillId="0" borderId="2" xfId="19" applyFont="1" applyBorder="1" applyAlignment="1" applyProtection="1">
      <alignment horizontal="right"/>
      <protection locked="0"/>
    </xf>
    <xf numFmtId="0" fontId="14" fillId="0" borderId="2" xfId="32" applyBorder="1" applyProtection="1">
      <protection locked="0"/>
    </xf>
    <xf numFmtId="165" fontId="46" fillId="0" borderId="2" xfId="19" applyFont="1" applyBorder="1" applyAlignment="1" applyProtection="1">
      <alignment horizontal="right"/>
      <protection locked="0"/>
    </xf>
    <xf numFmtId="165" fontId="45" fillId="0" borderId="2" xfId="19" applyFont="1" applyBorder="1" applyAlignment="1" applyProtection="1">
      <alignment horizontal="right"/>
      <protection locked="0"/>
    </xf>
    <xf numFmtId="165" fontId="39" fillId="0" borderId="2" xfId="19" applyFont="1" applyBorder="1" applyAlignment="1" applyProtection="1">
      <alignment horizontal="right"/>
      <protection locked="0"/>
    </xf>
    <xf numFmtId="165" fontId="44" fillId="0" borderId="2" xfId="19" applyFont="1" applyBorder="1" applyAlignment="1" applyProtection="1">
      <alignment horizontal="right"/>
      <protection locked="0"/>
    </xf>
    <xf numFmtId="0" fontId="39" fillId="0" borderId="21" xfId="32" applyFont="1" applyBorder="1" applyAlignment="1" applyProtection="1">
      <alignment horizontal="center"/>
      <protection locked="0"/>
    </xf>
    <xf numFmtId="0" fontId="14" fillId="0" borderId="24" xfId="32" applyBorder="1" applyAlignment="1" applyProtection="1">
      <alignment horizontal="center"/>
      <protection locked="0"/>
    </xf>
    <xf numFmtId="0" fontId="14" fillId="0" borderId="28" xfId="32" applyBorder="1" applyAlignment="1" applyProtection="1">
      <alignment horizontal="center"/>
      <protection locked="0"/>
    </xf>
    <xf numFmtId="0" fontId="14" fillId="0" borderId="24" xfId="32" applyBorder="1" applyProtection="1">
      <protection locked="0"/>
    </xf>
    <xf numFmtId="165" fontId="43" fillId="0" borderId="24" xfId="19" applyFont="1" applyBorder="1" applyAlignment="1" applyProtection="1">
      <alignment horizontal="right"/>
      <protection locked="0"/>
    </xf>
    <xf numFmtId="0" fontId="17" fillId="0" borderId="0" xfId="19" applyNumberFormat="1" applyFont="1" applyBorder="1" applyAlignment="1" applyProtection="1">
      <alignment horizontal="center" vertical="center"/>
      <protection locked="0"/>
    </xf>
    <xf numFmtId="0" fontId="37" fillId="0" borderId="0" xfId="19" applyNumberFormat="1" applyFont="1" applyBorder="1" applyAlignment="1" applyProtection="1">
      <alignment horizontal="center" vertical="center"/>
      <protection locked="0"/>
    </xf>
    <xf numFmtId="0" fontId="27" fillId="0" borderId="0" xfId="20" applyFont="1" applyAlignment="1" applyProtection="1">
      <alignment vertical="distributed" wrapText="1"/>
      <protection locked="0"/>
    </xf>
    <xf numFmtId="165" fontId="27" fillId="0" borderId="0" xfId="19" applyFont="1" applyBorder="1" applyAlignment="1" applyProtection="1">
      <alignment horizontal="center"/>
      <protection locked="0"/>
    </xf>
    <xf numFmtId="165" fontId="40" fillId="0" borderId="0" xfId="19" applyFont="1" applyBorder="1" applyAlignment="1" applyProtection="1">
      <alignment horizontal="center"/>
      <protection locked="0"/>
    </xf>
    <xf numFmtId="165" fontId="17" fillId="0" borderId="0" xfId="19" applyFont="1" applyBorder="1" applyProtection="1">
      <protection locked="0"/>
    </xf>
    <xf numFmtId="165" fontId="33" fillId="0" borderId="0" xfId="19" applyFont="1" applyBorder="1" applyProtection="1">
      <protection locked="0"/>
    </xf>
    <xf numFmtId="49" fontId="22" fillId="0" borderId="0" xfId="21" applyNumberFormat="1" applyFont="1" applyAlignment="1" applyProtection="1">
      <alignment horizontal="center" vertical="center" wrapText="1"/>
      <protection locked="0"/>
    </xf>
    <xf numFmtId="0" fontId="20" fillId="10" borderId="26" xfId="20" applyFont="1" applyFill="1" applyBorder="1" applyAlignment="1" applyProtection="1">
      <alignment horizontal="center" vertical="center"/>
      <protection locked="0"/>
    </xf>
    <xf numFmtId="0" fontId="56" fillId="11" borderId="26" xfId="20" applyFont="1" applyFill="1" applyBorder="1" applyAlignment="1" applyProtection="1">
      <alignment horizontal="left" vertical="center"/>
      <protection locked="0"/>
    </xf>
    <xf numFmtId="0" fontId="57" fillId="11" borderId="26" xfId="20" applyFont="1" applyFill="1" applyBorder="1" applyAlignment="1" applyProtection="1">
      <alignment horizontal="center" vertical="center"/>
      <protection locked="0"/>
    </xf>
    <xf numFmtId="0" fontId="49" fillId="0" borderId="0" xfId="0" applyFont="1" applyAlignment="1" applyProtection="1">
      <alignment horizontal="center"/>
      <protection locked="0"/>
    </xf>
    <xf numFmtId="10" fontId="26" fillId="0" borderId="12" xfId="33" applyNumberFormat="1" applyFont="1" applyBorder="1" applyAlignment="1" applyProtection="1">
      <alignment horizontal="center" wrapText="1"/>
      <protection locked="0"/>
    </xf>
    <xf numFmtId="0" fontId="20" fillId="0" borderId="14" xfId="20" applyFont="1" applyBorder="1" applyAlignment="1" applyProtection="1">
      <alignment horizontal="center" vertical="center"/>
      <protection locked="0"/>
    </xf>
    <xf numFmtId="0" fontId="14" fillId="0" borderId="31" xfId="32" applyBorder="1" applyAlignment="1" applyProtection="1">
      <alignment horizontal="center"/>
      <protection locked="0"/>
    </xf>
    <xf numFmtId="0" fontId="14" fillId="0" borderId="32" xfId="32" applyBorder="1" applyAlignment="1" applyProtection="1">
      <alignment horizontal="center"/>
      <protection locked="0"/>
    </xf>
    <xf numFmtId="0" fontId="22" fillId="0" borderId="6" xfId="24" applyNumberFormat="1" applyFont="1" applyBorder="1" applyAlignment="1" applyProtection="1">
      <alignment horizontal="left" vertical="center" wrapText="1"/>
      <protection locked="0"/>
    </xf>
    <xf numFmtId="49" fontId="26" fillId="0" borderId="0" xfId="23" applyNumberFormat="1" applyFont="1" applyAlignment="1" applyProtection="1">
      <alignment horizontal="center" vertical="center" wrapText="1"/>
      <protection locked="0"/>
    </xf>
    <xf numFmtId="49" fontId="22" fillId="0" borderId="0" xfId="21" applyNumberFormat="1" applyFont="1" applyAlignment="1" applyProtection="1">
      <alignment horizontal="center" vertical="center" wrapText="1"/>
      <protection locked="0"/>
    </xf>
    <xf numFmtId="49" fontId="24" fillId="0" borderId="6" xfId="23" applyNumberFormat="1" applyFont="1" applyBorder="1" applyAlignment="1" applyProtection="1">
      <alignment horizontal="left" vertical="center" wrapText="1"/>
      <protection locked="0"/>
    </xf>
    <xf numFmtId="49" fontId="54" fillId="0" borderId="0" xfId="23" applyNumberFormat="1" applyFont="1" applyAlignment="1" applyProtection="1">
      <alignment horizontal="center" wrapText="1"/>
      <protection locked="0"/>
    </xf>
    <xf numFmtId="164" fontId="15" fillId="0" borderId="8" xfId="18" applyFont="1" applyBorder="1" applyAlignment="1" applyProtection="1">
      <alignment horizontal="center" vertical="center" wrapText="1"/>
      <protection locked="0"/>
    </xf>
    <xf numFmtId="49" fontId="20" fillId="0" borderId="6" xfId="21" applyNumberFormat="1" applyFont="1" applyBorder="1" applyAlignment="1" applyProtection="1">
      <alignment horizontal="center" vertical="center" wrapText="1"/>
      <protection locked="0"/>
    </xf>
    <xf numFmtId="49" fontId="22" fillId="0" borderId="6" xfId="21" applyNumberFormat="1" applyFont="1" applyBorder="1" applyAlignment="1" applyProtection="1">
      <alignment horizontal="center" vertical="center" wrapText="1"/>
      <protection locked="0"/>
    </xf>
    <xf numFmtId="0" fontId="25" fillId="12" borderId="0" xfId="25" applyFont="1" applyFill="1" applyAlignment="1">
      <alignment vertical="center"/>
    </xf>
    <xf numFmtId="0" fontId="36" fillId="12" borderId="0" xfId="32" applyFont="1" applyFill="1" applyAlignment="1">
      <alignment vertical="distributed" wrapText="1"/>
    </xf>
    <xf numFmtId="165" fontId="14" fillId="12" borderId="0" xfId="19" applyFill="1"/>
    <xf numFmtId="0" fontId="28" fillId="12" borderId="0" xfId="32" applyFont="1" applyFill="1" applyAlignment="1">
      <alignment vertical="distributed" wrapText="1"/>
    </xf>
    <xf numFmtId="0" fontId="30" fillId="12" borderId="0" xfId="32" applyFont="1" applyFill="1" applyAlignment="1">
      <alignment vertical="distributed" wrapText="1"/>
    </xf>
    <xf numFmtId="49" fontId="22" fillId="0" borderId="0" xfId="21" applyNumberFormat="1" applyFont="1" applyAlignment="1" applyProtection="1">
      <alignment horizontal="left" vertical="center"/>
      <protection locked="0"/>
    </xf>
    <xf numFmtId="49" fontId="22" fillId="0" borderId="0" xfId="21" applyNumberFormat="1" applyFont="1" applyAlignment="1" applyProtection="1">
      <alignment horizontal="left" vertical="center" wrapText="1"/>
      <protection locked="0"/>
    </xf>
    <xf numFmtId="49" fontId="24" fillId="0" borderId="0" xfId="23" applyNumberFormat="1" applyFont="1" applyAlignment="1" applyProtection="1">
      <alignment horizontal="left" wrapText="1"/>
      <protection locked="0"/>
    </xf>
    <xf numFmtId="0" fontId="51" fillId="0" borderId="0" xfId="31" applyNumberFormat="1" applyFont="1" applyAlignment="1" applyProtection="1">
      <alignment horizontal="center" vertical="center"/>
      <protection locked="0"/>
    </xf>
    <xf numFmtId="0" fontId="50" fillId="0" borderId="0" xfId="31" applyNumberFormat="1" applyFont="1" applyAlignment="1" applyProtection="1">
      <alignment horizontal="center" vertical="center"/>
      <protection locked="0"/>
    </xf>
    <xf numFmtId="0" fontId="50" fillId="0" borderId="0" xfId="31" applyNumberFormat="1" applyFont="1" applyAlignment="1" applyProtection="1">
      <alignment horizontal="center" vertical="center" wrapText="1"/>
      <protection locked="0"/>
    </xf>
    <xf numFmtId="43" fontId="25" fillId="0" borderId="0" xfId="25" applyNumberFormat="1" applyFont="1" applyAlignment="1">
      <alignment vertical="center"/>
    </xf>
    <xf numFmtId="10" fontId="56" fillId="11" borderId="26" xfId="33" quotePrefix="1" applyNumberFormat="1" applyFont="1" applyFill="1" applyBorder="1" applyAlignment="1" applyProtection="1">
      <alignment horizontal="center" vertical="center"/>
      <protection locked="0"/>
    </xf>
    <xf numFmtId="43" fontId="0" fillId="0" borderId="0" xfId="0" applyNumberFormat="1"/>
  </cellXfs>
  <cellStyles count="34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Moeda 2 2" xfId="18" xr:uid="{00000000-0005-0000-0000-00000C000000}"/>
    <cellStyle name="Neutral" xfId="13" xr:uid="{00000000-0005-0000-0000-00000D000000}"/>
    <cellStyle name="Normal" xfId="0" builtinId="0" customBuiltin="1"/>
    <cellStyle name="Normal 2" xfId="28" xr:uid="{00000000-0005-0000-0000-00000F000000}"/>
    <cellStyle name="Normal 2 2" xfId="20" xr:uid="{00000000-0005-0000-0000-000010000000}"/>
    <cellStyle name="Normal 2 2 2 2" xfId="25" xr:uid="{00000000-0005-0000-0000-000011000000}"/>
    <cellStyle name="Normal 2 2 2 2 2" xfId="32" xr:uid="{00000000-0005-0000-0000-000012000000}"/>
    <cellStyle name="Normal 2 2 3" xfId="30" xr:uid="{00000000-0005-0000-0000-000013000000}"/>
    <cellStyle name="Normal 4 11 2 2" xfId="22" xr:uid="{00000000-0005-0000-0000-000014000000}"/>
    <cellStyle name="Normal 4 2" xfId="23" xr:uid="{00000000-0005-0000-0000-000015000000}"/>
    <cellStyle name="Normal 4 3" xfId="21" xr:uid="{00000000-0005-0000-0000-000016000000}"/>
    <cellStyle name="Note" xfId="14" xr:uid="{00000000-0005-0000-0000-000017000000}"/>
    <cellStyle name="Porcentagem" xfId="33" builtinId="5"/>
    <cellStyle name="Porcentagem 2" xfId="26" xr:uid="{00000000-0005-0000-0000-000019000000}"/>
    <cellStyle name="Separador de milhares 3 2" xfId="24" xr:uid="{00000000-0005-0000-0000-00001A000000}"/>
    <cellStyle name="Status" xfId="15" xr:uid="{00000000-0005-0000-0000-00001B000000}"/>
    <cellStyle name="Text" xfId="16" xr:uid="{00000000-0005-0000-0000-00001C000000}"/>
    <cellStyle name="Vírgula 11" xfId="31" xr:uid="{00000000-0005-0000-0000-00001D000000}"/>
    <cellStyle name="Vírgula 2" xfId="19" xr:uid="{00000000-0005-0000-0000-00001E000000}"/>
    <cellStyle name="Vírgula 3 4" xfId="27" xr:uid="{00000000-0005-0000-0000-00001F000000}"/>
    <cellStyle name="Vírgula 8 2" xfId="29" xr:uid="{00000000-0005-0000-0000-000020000000}"/>
    <cellStyle name="Warning" xfId="17" xr:uid="{00000000-0005-0000-0000-00002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368300</xdr:colOff>
      <xdr:row>0</xdr:row>
      <xdr:rowOff>0</xdr:rowOff>
    </xdr:from>
    <xdr:to>
      <xdr:col>7</xdr:col>
      <xdr:colOff>825500</xdr:colOff>
      <xdr:row>9</xdr:row>
      <xdr:rowOff>85028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844B705-190D-874B-80C1-5EE7423D7F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0800" y="0"/>
          <a:ext cx="1422400" cy="214242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  <sheetName val="1ª Medição 6º Aditiv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serviço"/>
      <sheetName val="QUANTITATIVO"/>
      <sheetName val="COMPOSIÇÕES "/>
      <sheetName val="SERVIÇOS"/>
    </sheetNames>
    <sheetDataSet>
      <sheetData sheetId="0"/>
      <sheetData sheetId="1"/>
      <sheetData sheetId="2"/>
      <sheetData sheetId="3" refreshError="1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P93"/>
  <sheetViews>
    <sheetView showZeros="0" tabSelected="1" topLeftCell="A64" zoomScale="75" zoomScaleNormal="75" zoomScaleSheetLayoutView="75" zoomScalePageLayoutView="70" workbookViewId="0">
      <selection activeCell="H89" sqref="H89"/>
    </sheetView>
  </sheetViews>
  <sheetFormatPr defaultColWidth="13.75" defaultRowHeight="18"/>
  <cols>
    <col min="1" max="1" width="7.25" style="15" customWidth="1"/>
    <col min="2" max="2" width="8.875" style="15" customWidth="1"/>
    <col min="3" max="3" width="13.75" style="16" customWidth="1"/>
    <col min="4" max="4" width="79.875" style="19" customWidth="1"/>
    <col min="5" max="5" width="8.625" style="20" customWidth="1"/>
    <col min="6" max="6" width="10.625" style="21" customWidth="1"/>
    <col min="7" max="7" width="12.625" style="17" customWidth="1"/>
    <col min="8" max="8" width="14" style="18" customWidth="1"/>
    <col min="9" max="9" width="19.125" style="5" customWidth="1"/>
    <col min="10" max="1004" width="13.75" style="5"/>
    <col min="1005" max="16384" width="13.75" style="22"/>
  </cols>
  <sheetData>
    <row r="1" spans="1:14" s="2" customFormat="1" ht="25.5" customHeight="1">
      <c r="A1" s="125" t="s">
        <v>142</v>
      </c>
      <c r="B1" s="125"/>
      <c r="C1" s="125"/>
      <c r="D1" s="125"/>
      <c r="E1" s="125"/>
      <c r="F1" s="1"/>
      <c r="G1" s="66"/>
      <c r="H1" s="67"/>
    </row>
    <row r="2" spans="1:14" s="2" customFormat="1" ht="15.75" customHeight="1">
      <c r="A2" s="126"/>
      <c r="B2" s="126"/>
      <c r="C2" s="126"/>
      <c r="D2" s="126"/>
      <c r="E2" s="126"/>
      <c r="F2" s="49" t="s">
        <v>70</v>
      </c>
      <c r="G2" s="50"/>
      <c r="H2" s="68"/>
    </row>
    <row r="3" spans="1:14" s="2" customFormat="1" ht="15.75" customHeight="1">
      <c r="A3" s="127"/>
      <c r="B3" s="127"/>
      <c r="C3" s="127"/>
      <c r="D3" s="127"/>
      <c r="E3" s="127"/>
      <c r="F3" s="3"/>
      <c r="G3" s="69"/>
      <c r="H3" s="68"/>
    </row>
    <row r="4" spans="1:14" s="2" customFormat="1" ht="15.75" customHeight="1">
      <c r="A4" s="122" t="s">
        <v>139</v>
      </c>
      <c r="B4" s="122"/>
      <c r="C4" s="133" t="s">
        <v>143</v>
      </c>
      <c r="D4" s="111"/>
      <c r="E4" s="111"/>
      <c r="F4" s="3"/>
      <c r="G4" s="69"/>
      <c r="H4" s="68"/>
    </row>
    <row r="5" spans="1:14" s="2" customFormat="1" ht="15.75" customHeight="1">
      <c r="A5" s="122" t="s">
        <v>141</v>
      </c>
      <c r="B5" s="122"/>
      <c r="C5" s="134" t="s">
        <v>144</v>
      </c>
      <c r="D5" s="134"/>
      <c r="E5" s="134"/>
      <c r="F5" s="3"/>
      <c r="G5" s="69"/>
      <c r="H5" s="68"/>
    </row>
    <row r="6" spans="1:14" s="2" customFormat="1" ht="15.75">
      <c r="A6" s="123" t="s">
        <v>145</v>
      </c>
      <c r="B6" s="123"/>
      <c r="C6" s="123"/>
      <c r="D6" s="123"/>
      <c r="E6" s="135" t="s">
        <v>146</v>
      </c>
      <c r="F6" s="135"/>
      <c r="G6" s="4"/>
      <c r="H6" s="68"/>
    </row>
    <row r="7" spans="1:14" s="2" customFormat="1" ht="22.5" customHeight="1">
      <c r="E7" s="121"/>
      <c r="F7" s="121"/>
      <c r="G7" s="4"/>
      <c r="H7" s="68"/>
    </row>
    <row r="8" spans="1:14" s="2" customFormat="1" ht="15.75" customHeight="1">
      <c r="E8" s="124"/>
      <c r="F8" s="124"/>
      <c r="G8" s="69"/>
      <c r="H8" s="68"/>
    </row>
    <row r="9" spans="1:14" ht="16.5" customHeight="1" thickBot="1">
      <c r="A9" s="120" t="s">
        <v>135</v>
      </c>
      <c r="B9" s="120"/>
      <c r="C9" s="120"/>
      <c r="D9" s="120"/>
      <c r="E9" s="116"/>
      <c r="F9" s="116"/>
      <c r="G9" s="70"/>
      <c r="H9" s="71"/>
    </row>
    <row r="10" spans="1:14" s="2" customFormat="1" ht="24.75" customHeight="1" thickBot="1">
      <c r="A10" s="117" t="s">
        <v>0</v>
      </c>
      <c r="B10" s="117"/>
      <c r="C10" s="117"/>
      <c r="D10" s="117"/>
      <c r="E10" s="117"/>
      <c r="F10" s="117"/>
      <c r="G10" s="117"/>
      <c r="H10" s="117"/>
    </row>
    <row r="11" spans="1:14" s="2" customFormat="1" ht="47.25" customHeight="1" thickBot="1">
      <c r="A11" s="40"/>
      <c r="B11" s="41"/>
      <c r="C11" s="41"/>
      <c r="D11" s="112">
        <v>0</v>
      </c>
      <c r="E11" s="113" t="s">
        <v>140</v>
      </c>
      <c r="F11" s="114"/>
      <c r="G11" s="114"/>
      <c r="H11" s="140">
        <v>0.255</v>
      </c>
      <c r="J11" s="2">
        <v>624959.41343761107</v>
      </c>
    </row>
    <row r="12" spans="1:14" s="6" customFormat="1" ht="21.95" customHeight="1" thickBot="1">
      <c r="A12" s="72" t="s">
        <v>1</v>
      </c>
      <c r="B12" s="73" t="s">
        <v>2</v>
      </c>
      <c r="C12" s="73" t="s">
        <v>71</v>
      </c>
      <c r="D12" s="74" t="s">
        <v>72</v>
      </c>
      <c r="E12" s="73" t="s">
        <v>25</v>
      </c>
      <c r="F12" s="73" t="s">
        <v>73</v>
      </c>
      <c r="G12" s="75" t="s">
        <v>74</v>
      </c>
      <c r="H12" s="76" t="s">
        <v>136</v>
      </c>
    </row>
    <row r="13" spans="1:14" s="7" customFormat="1" ht="18" customHeight="1" thickBot="1">
      <c r="A13" s="77">
        <v>1</v>
      </c>
      <c r="B13" s="78"/>
      <c r="C13" s="79"/>
      <c r="D13" s="80" t="s">
        <v>99</v>
      </c>
      <c r="E13" s="81"/>
      <c r="F13" s="82"/>
      <c r="G13" s="82"/>
      <c r="H13" s="83"/>
    </row>
    <row r="14" spans="1:14" s="7" customFormat="1" ht="18" customHeight="1">
      <c r="A14" s="84" t="s">
        <v>3</v>
      </c>
      <c r="B14" s="85" t="s">
        <v>5</v>
      </c>
      <c r="C14" s="86">
        <v>7030</v>
      </c>
      <c r="D14" s="87" t="s">
        <v>4</v>
      </c>
      <c r="E14" s="85" t="s">
        <v>6</v>
      </c>
      <c r="F14" s="88"/>
      <c r="G14" s="63">
        <v>21.39</v>
      </c>
      <c r="H14" s="44">
        <f>G14-(G14*$H$11)</f>
        <v>15.935549999999999</v>
      </c>
      <c r="I14" s="128"/>
      <c r="J14" s="7">
        <v>21.39</v>
      </c>
      <c r="M14" s="7">
        <v>15000</v>
      </c>
      <c r="N14" s="139">
        <f>H14*M14</f>
        <v>239033.25</v>
      </c>
    </row>
    <row r="15" spans="1:14" s="8" customFormat="1" ht="18" customHeight="1">
      <c r="A15" s="89" t="s">
        <v>8</v>
      </c>
      <c r="B15" s="90" t="s">
        <v>5</v>
      </c>
      <c r="C15" s="91">
        <v>12819</v>
      </c>
      <c r="D15" s="92" t="s">
        <v>9</v>
      </c>
      <c r="E15" s="90" t="s">
        <v>6</v>
      </c>
      <c r="F15" s="93"/>
      <c r="G15" s="35">
        <v>3.08</v>
      </c>
      <c r="H15" s="44">
        <f t="shared" ref="H15:H22" si="0">G15-(G15*$H$11)</f>
        <v>2.2946</v>
      </c>
    </row>
    <row r="16" spans="1:14" s="7" customFormat="1" ht="18" customHeight="1">
      <c r="A16" s="89" t="s">
        <v>10</v>
      </c>
      <c r="B16" s="90" t="s">
        <v>5</v>
      </c>
      <c r="C16" s="91">
        <v>7033</v>
      </c>
      <c r="D16" s="92" t="s">
        <v>11</v>
      </c>
      <c r="E16" s="90" t="s">
        <v>6</v>
      </c>
      <c r="F16" s="93"/>
      <c r="G16" s="35">
        <v>18.73</v>
      </c>
      <c r="H16" s="44">
        <f t="shared" si="0"/>
        <v>13.953849999999999</v>
      </c>
      <c r="I16" s="9"/>
    </row>
    <row r="17" spans="1:9" s="7" customFormat="1" ht="18" customHeight="1">
      <c r="A17" s="89" t="s">
        <v>12</v>
      </c>
      <c r="B17" s="90" t="s">
        <v>5</v>
      </c>
      <c r="C17" s="91">
        <v>13268</v>
      </c>
      <c r="D17" s="92" t="s">
        <v>13</v>
      </c>
      <c r="E17" s="90" t="s">
        <v>6</v>
      </c>
      <c r="F17" s="93"/>
      <c r="G17" s="35">
        <v>60.44</v>
      </c>
      <c r="H17" s="44">
        <f t="shared" si="0"/>
        <v>45.027799999999999</v>
      </c>
      <c r="I17" s="9"/>
    </row>
    <row r="18" spans="1:9" s="10" customFormat="1" ht="18" customHeight="1">
      <c r="A18" s="89" t="s">
        <v>14</v>
      </c>
      <c r="B18" s="90" t="s">
        <v>16</v>
      </c>
      <c r="C18" s="91">
        <v>90769</v>
      </c>
      <c r="D18" s="92" t="s">
        <v>15</v>
      </c>
      <c r="E18" s="90" t="s">
        <v>7</v>
      </c>
      <c r="F18" s="93"/>
      <c r="G18" s="35">
        <v>117.01</v>
      </c>
      <c r="H18" s="44">
        <f t="shared" si="0"/>
        <v>87.172449999999998</v>
      </c>
      <c r="I18" s="9"/>
    </row>
    <row r="19" spans="1:9" s="10" customFormat="1" ht="18" customHeight="1">
      <c r="A19" s="89" t="s">
        <v>17</v>
      </c>
      <c r="B19" s="90" t="s">
        <v>16</v>
      </c>
      <c r="C19" s="91">
        <v>90775</v>
      </c>
      <c r="D19" s="92" t="s">
        <v>18</v>
      </c>
      <c r="E19" s="90" t="s">
        <v>7</v>
      </c>
      <c r="F19" s="93"/>
      <c r="G19" s="35">
        <v>31.21</v>
      </c>
      <c r="H19" s="44">
        <f t="shared" si="0"/>
        <v>23.251449999999998</v>
      </c>
      <c r="I19" s="9"/>
    </row>
    <row r="20" spans="1:9" s="8" customFormat="1" ht="18" customHeight="1">
      <c r="A20" s="89" t="s">
        <v>19</v>
      </c>
      <c r="B20" s="90" t="s">
        <v>5</v>
      </c>
      <c r="C20" s="91">
        <v>13581</v>
      </c>
      <c r="D20" s="92" t="s">
        <v>20</v>
      </c>
      <c r="E20" s="90" t="s">
        <v>6</v>
      </c>
      <c r="F20" s="93"/>
      <c r="G20" s="35">
        <v>6.03</v>
      </c>
      <c r="H20" s="44">
        <f t="shared" si="0"/>
        <v>4.4923500000000001</v>
      </c>
    </row>
    <row r="21" spans="1:9" s="24" customFormat="1" ht="18" customHeight="1">
      <c r="A21" s="89" t="s">
        <v>21</v>
      </c>
      <c r="B21" s="90" t="s">
        <v>5</v>
      </c>
      <c r="C21" s="91">
        <v>7369</v>
      </c>
      <c r="D21" s="92" t="s">
        <v>22</v>
      </c>
      <c r="E21" s="90" t="s">
        <v>6</v>
      </c>
      <c r="F21" s="93"/>
      <c r="G21" s="35">
        <v>1.28</v>
      </c>
      <c r="H21" s="44">
        <f t="shared" si="0"/>
        <v>0.9536</v>
      </c>
      <c r="I21" s="11"/>
    </row>
    <row r="22" spans="1:9" s="24" customFormat="1" ht="18" customHeight="1" thickBot="1">
      <c r="A22" s="89" t="s">
        <v>23</v>
      </c>
      <c r="B22" s="90" t="s">
        <v>5</v>
      </c>
      <c r="C22" s="91">
        <v>13624</v>
      </c>
      <c r="D22" s="92" t="s">
        <v>24</v>
      </c>
      <c r="E22" s="90" t="s">
        <v>25</v>
      </c>
      <c r="F22" s="93"/>
      <c r="G22" s="35">
        <v>4048</v>
      </c>
      <c r="H22" s="44">
        <f t="shared" si="0"/>
        <v>3015.76</v>
      </c>
      <c r="I22" s="12"/>
    </row>
    <row r="23" spans="1:9" s="7" customFormat="1" ht="18" customHeight="1" thickBot="1">
      <c r="A23" s="77">
        <v>2</v>
      </c>
      <c r="B23" s="78"/>
      <c r="C23" s="79"/>
      <c r="D23" s="80" t="s">
        <v>100</v>
      </c>
      <c r="E23" s="81"/>
      <c r="F23" s="82"/>
      <c r="G23" s="46"/>
      <c r="H23" s="47"/>
    </row>
    <row r="24" spans="1:9" s="28" customFormat="1" ht="18" customHeight="1">
      <c r="A24" s="89" t="s">
        <v>26</v>
      </c>
      <c r="B24" s="90" t="s">
        <v>16</v>
      </c>
      <c r="C24" s="91">
        <v>90769</v>
      </c>
      <c r="D24" s="94" t="s">
        <v>4</v>
      </c>
      <c r="E24" s="90" t="s">
        <v>7</v>
      </c>
      <c r="F24" s="95"/>
      <c r="G24" s="35">
        <f>G18</f>
        <v>117.01</v>
      </c>
      <c r="H24" s="44">
        <f t="shared" ref="H24:H32" si="1">G24-(G24*$H$11)</f>
        <v>87.172449999999998</v>
      </c>
      <c r="I24" s="27"/>
    </row>
    <row r="25" spans="1:9" s="24" customFormat="1" ht="18" customHeight="1">
      <c r="A25" s="89" t="s">
        <v>28</v>
      </c>
      <c r="B25" s="90" t="s">
        <v>16</v>
      </c>
      <c r="C25" s="91">
        <v>90769</v>
      </c>
      <c r="D25" s="94" t="s">
        <v>9</v>
      </c>
      <c r="E25" s="90" t="s">
        <v>7</v>
      </c>
      <c r="F25" s="96"/>
      <c r="G25" s="64">
        <f>G24</f>
        <v>117.01</v>
      </c>
      <c r="H25" s="44">
        <f t="shared" si="1"/>
        <v>87.172449999999998</v>
      </c>
      <c r="I25" s="25"/>
    </row>
    <row r="26" spans="1:9" s="24" customFormat="1" ht="18" customHeight="1">
      <c r="A26" s="89" t="s">
        <v>30</v>
      </c>
      <c r="B26" s="90" t="s">
        <v>16</v>
      </c>
      <c r="C26" s="91">
        <v>90769</v>
      </c>
      <c r="D26" s="94" t="s">
        <v>11</v>
      </c>
      <c r="E26" s="90" t="s">
        <v>7</v>
      </c>
      <c r="F26" s="96"/>
      <c r="G26" s="64">
        <f>G25</f>
        <v>117.01</v>
      </c>
      <c r="H26" s="44">
        <f t="shared" si="1"/>
        <v>87.172449999999998</v>
      </c>
      <c r="I26" s="25"/>
    </row>
    <row r="27" spans="1:9" s="24" customFormat="1" ht="18" customHeight="1">
      <c r="A27" s="89" t="s">
        <v>32</v>
      </c>
      <c r="B27" s="90" t="s">
        <v>16</v>
      </c>
      <c r="C27" s="91">
        <v>90769</v>
      </c>
      <c r="D27" s="94" t="s">
        <v>13</v>
      </c>
      <c r="E27" s="90" t="s">
        <v>7</v>
      </c>
      <c r="F27" s="96"/>
      <c r="G27" s="64">
        <f t="shared" ref="G27:G32" si="2">G26</f>
        <v>117.01</v>
      </c>
      <c r="H27" s="44">
        <f t="shared" si="1"/>
        <v>87.172449999999998</v>
      </c>
      <c r="I27" s="25"/>
    </row>
    <row r="28" spans="1:9" s="24" customFormat="1" ht="18" customHeight="1">
      <c r="A28" s="89" t="s">
        <v>34</v>
      </c>
      <c r="B28" s="90" t="s">
        <v>16</v>
      </c>
      <c r="C28" s="91">
        <v>90769</v>
      </c>
      <c r="D28" s="94" t="s">
        <v>15</v>
      </c>
      <c r="E28" s="90" t="s">
        <v>7</v>
      </c>
      <c r="F28" s="96"/>
      <c r="G28" s="64">
        <f t="shared" si="2"/>
        <v>117.01</v>
      </c>
      <c r="H28" s="44">
        <f t="shared" si="1"/>
        <v>87.172449999999998</v>
      </c>
      <c r="I28" s="25"/>
    </row>
    <row r="29" spans="1:9" s="24" customFormat="1" ht="18" customHeight="1">
      <c r="A29" s="89" t="s">
        <v>37</v>
      </c>
      <c r="B29" s="90" t="s">
        <v>16</v>
      </c>
      <c r="C29" s="91">
        <v>90769</v>
      </c>
      <c r="D29" s="94" t="s">
        <v>18</v>
      </c>
      <c r="E29" s="90" t="s">
        <v>7</v>
      </c>
      <c r="F29" s="96"/>
      <c r="G29" s="64">
        <f t="shared" si="2"/>
        <v>117.01</v>
      </c>
      <c r="H29" s="44">
        <f t="shared" si="1"/>
        <v>87.172449999999998</v>
      </c>
      <c r="I29" s="25"/>
    </row>
    <row r="30" spans="1:9" s="28" customFormat="1" ht="18" customHeight="1">
      <c r="A30" s="89" t="s">
        <v>39</v>
      </c>
      <c r="B30" s="90" t="s">
        <v>16</v>
      </c>
      <c r="C30" s="91">
        <v>90769</v>
      </c>
      <c r="D30" s="94" t="s">
        <v>20</v>
      </c>
      <c r="E30" s="90" t="s">
        <v>7</v>
      </c>
      <c r="F30" s="95"/>
      <c r="G30" s="64">
        <f t="shared" si="2"/>
        <v>117.01</v>
      </c>
      <c r="H30" s="44">
        <f t="shared" si="1"/>
        <v>87.172449999999998</v>
      </c>
      <c r="I30" s="27"/>
    </row>
    <row r="31" spans="1:9" s="24" customFormat="1" ht="18" customHeight="1">
      <c r="A31" s="89" t="s">
        <v>41</v>
      </c>
      <c r="B31" s="90" t="s">
        <v>16</v>
      </c>
      <c r="C31" s="91">
        <v>90769</v>
      </c>
      <c r="D31" s="94" t="s">
        <v>22</v>
      </c>
      <c r="E31" s="90" t="s">
        <v>7</v>
      </c>
      <c r="F31" s="96"/>
      <c r="G31" s="64">
        <f t="shared" si="2"/>
        <v>117.01</v>
      </c>
      <c r="H31" s="44">
        <f t="shared" si="1"/>
        <v>87.172449999999998</v>
      </c>
      <c r="I31" s="25"/>
    </row>
    <row r="32" spans="1:9" s="24" customFormat="1" ht="18" customHeight="1" thickBot="1">
      <c r="A32" s="89" t="s">
        <v>43</v>
      </c>
      <c r="B32" s="90" t="s">
        <v>16</v>
      </c>
      <c r="C32" s="91">
        <v>90769</v>
      </c>
      <c r="D32" s="94" t="s">
        <v>24</v>
      </c>
      <c r="E32" s="90" t="s">
        <v>7</v>
      </c>
      <c r="F32" s="96"/>
      <c r="G32" s="64">
        <f t="shared" si="2"/>
        <v>117.01</v>
      </c>
      <c r="H32" s="44">
        <f t="shared" si="1"/>
        <v>87.172449999999998</v>
      </c>
      <c r="I32" s="25"/>
    </row>
    <row r="33" spans="1:10" s="24" customFormat="1" ht="18" customHeight="1" thickBot="1">
      <c r="A33" s="77">
        <v>3</v>
      </c>
      <c r="B33" s="78"/>
      <c r="C33" s="79"/>
      <c r="D33" s="80" t="s">
        <v>101</v>
      </c>
      <c r="E33" s="81"/>
      <c r="F33" s="82"/>
      <c r="G33" s="46"/>
      <c r="H33" s="47"/>
      <c r="I33" s="12"/>
    </row>
    <row r="34" spans="1:10" s="24" customFormat="1" ht="18" customHeight="1">
      <c r="A34" s="89" t="s">
        <v>75</v>
      </c>
      <c r="B34" s="90" t="s">
        <v>5</v>
      </c>
      <c r="C34" s="91">
        <v>12264</v>
      </c>
      <c r="D34" s="92" t="s">
        <v>27</v>
      </c>
      <c r="E34" s="90" t="s">
        <v>6</v>
      </c>
      <c r="F34" s="93"/>
      <c r="G34" s="35">
        <v>0.79</v>
      </c>
      <c r="H34" s="44">
        <f t="shared" ref="H34:H61" si="3">G34-(G34*$H$11)</f>
        <v>0.58855000000000002</v>
      </c>
      <c r="I34" s="11"/>
    </row>
    <row r="35" spans="1:10" s="24" customFormat="1" ht="18" customHeight="1">
      <c r="A35" s="89" t="s">
        <v>76</v>
      </c>
      <c r="B35" s="90" t="s">
        <v>5</v>
      </c>
      <c r="C35" s="91">
        <v>9346</v>
      </c>
      <c r="D35" s="92" t="s">
        <v>29</v>
      </c>
      <c r="E35" s="90" t="s">
        <v>6</v>
      </c>
      <c r="F35" s="93"/>
      <c r="G35" s="35">
        <v>0.35</v>
      </c>
      <c r="H35" s="44">
        <f t="shared" si="3"/>
        <v>0.26074999999999998</v>
      </c>
      <c r="I35" s="13"/>
    </row>
    <row r="36" spans="1:10" s="24" customFormat="1" ht="18" customHeight="1">
      <c r="A36" s="89" t="s">
        <v>77</v>
      </c>
      <c r="B36" s="90" t="s">
        <v>5</v>
      </c>
      <c r="C36" s="91">
        <v>6876</v>
      </c>
      <c r="D36" s="92" t="s">
        <v>31</v>
      </c>
      <c r="E36" s="90" t="s">
        <v>25</v>
      </c>
      <c r="F36" s="93"/>
      <c r="G36" s="35">
        <v>2718</v>
      </c>
      <c r="H36" s="44">
        <f t="shared" si="3"/>
        <v>2024.9099999999999</v>
      </c>
    </row>
    <row r="37" spans="1:10" s="24" customFormat="1" ht="18" customHeight="1">
      <c r="A37" s="89" t="s">
        <v>78</v>
      </c>
      <c r="B37" s="90" t="s">
        <v>5</v>
      </c>
      <c r="C37" s="91">
        <v>12328</v>
      </c>
      <c r="D37" s="92" t="s">
        <v>33</v>
      </c>
      <c r="E37" s="90" t="s">
        <v>25</v>
      </c>
      <c r="F37" s="93"/>
      <c r="G37" s="35">
        <v>349</v>
      </c>
      <c r="H37" s="44">
        <f t="shared" si="3"/>
        <v>260.005</v>
      </c>
      <c r="I37" s="9"/>
    </row>
    <row r="38" spans="1:10" s="24" customFormat="1" ht="18" customHeight="1">
      <c r="A38" s="89" t="s">
        <v>79</v>
      </c>
      <c r="B38" s="90" t="s">
        <v>5</v>
      </c>
      <c r="C38" s="91">
        <v>10016</v>
      </c>
      <c r="D38" s="92" t="s">
        <v>35</v>
      </c>
      <c r="E38" s="90" t="s">
        <v>36</v>
      </c>
      <c r="F38" s="93"/>
      <c r="G38" s="35">
        <v>140.97</v>
      </c>
      <c r="H38" s="44">
        <f t="shared" si="3"/>
        <v>105.02265</v>
      </c>
      <c r="I38" s="9"/>
    </row>
    <row r="39" spans="1:10" s="24" customFormat="1" ht="18" customHeight="1">
      <c r="A39" s="89" t="s">
        <v>80</v>
      </c>
      <c r="B39" s="90" t="s">
        <v>5</v>
      </c>
      <c r="C39" s="91">
        <v>12268</v>
      </c>
      <c r="D39" s="92" t="s">
        <v>38</v>
      </c>
      <c r="E39" s="90" t="s">
        <v>6</v>
      </c>
      <c r="F39" s="93"/>
      <c r="G39" s="35">
        <v>1.33</v>
      </c>
      <c r="H39" s="44">
        <f t="shared" si="3"/>
        <v>0.99085000000000001</v>
      </c>
      <c r="I39" s="9"/>
    </row>
    <row r="40" spans="1:10" s="7" customFormat="1" ht="18" customHeight="1">
      <c r="A40" s="89" t="s">
        <v>81</v>
      </c>
      <c r="B40" s="90" t="s">
        <v>5</v>
      </c>
      <c r="C40" s="91">
        <v>7346</v>
      </c>
      <c r="D40" s="92" t="s">
        <v>40</v>
      </c>
      <c r="E40" s="90" t="s">
        <v>6</v>
      </c>
      <c r="F40" s="97"/>
      <c r="G40" s="35">
        <v>1.68</v>
      </c>
      <c r="H40" s="44">
        <f t="shared" si="3"/>
        <v>1.2515999999999998</v>
      </c>
    </row>
    <row r="41" spans="1:10" s="24" customFormat="1" ht="18" customHeight="1">
      <c r="A41" s="89" t="s">
        <v>82</v>
      </c>
      <c r="B41" s="90" t="s">
        <v>5</v>
      </c>
      <c r="C41" s="91">
        <v>7320</v>
      </c>
      <c r="D41" s="92" t="s">
        <v>42</v>
      </c>
      <c r="E41" s="90" t="s">
        <v>6</v>
      </c>
      <c r="F41" s="93"/>
      <c r="G41" s="35">
        <v>0.9</v>
      </c>
      <c r="H41" s="44">
        <f t="shared" si="3"/>
        <v>0.67049999999999998</v>
      </c>
      <c r="I41" s="9"/>
    </row>
    <row r="42" spans="1:10" s="24" customFormat="1" ht="18" customHeight="1">
      <c r="A42" s="89" t="s">
        <v>83</v>
      </c>
      <c r="B42" s="90" t="s">
        <v>16</v>
      </c>
      <c r="C42" s="91">
        <v>100306</v>
      </c>
      <c r="D42" s="92" t="s">
        <v>44</v>
      </c>
      <c r="E42" s="90" t="s">
        <v>7</v>
      </c>
      <c r="F42" s="93"/>
      <c r="G42" s="35">
        <v>129.03</v>
      </c>
      <c r="H42" s="44">
        <f t="shared" si="3"/>
        <v>96.127350000000007</v>
      </c>
      <c r="I42" s="9"/>
    </row>
    <row r="43" spans="1:10" s="24" customFormat="1" ht="18" customHeight="1">
      <c r="A43" s="89" t="s">
        <v>84</v>
      </c>
      <c r="B43" s="90" t="s">
        <v>5</v>
      </c>
      <c r="C43" s="91">
        <v>7102</v>
      </c>
      <c r="D43" s="92" t="s">
        <v>45</v>
      </c>
      <c r="E43" s="90" t="s">
        <v>6</v>
      </c>
      <c r="F43" s="93"/>
      <c r="G43" s="35">
        <v>10.029999999999999</v>
      </c>
      <c r="H43" s="44">
        <f t="shared" si="3"/>
        <v>7.4723499999999996</v>
      </c>
      <c r="I43" s="9"/>
    </row>
    <row r="44" spans="1:10" s="24" customFormat="1" ht="18" customHeight="1">
      <c r="A44" s="89" t="s">
        <v>85</v>
      </c>
      <c r="B44" s="90" t="s">
        <v>5</v>
      </c>
      <c r="C44" s="91">
        <v>11492</v>
      </c>
      <c r="D44" s="92" t="s">
        <v>46</v>
      </c>
      <c r="E44" s="90" t="s">
        <v>6</v>
      </c>
      <c r="F44" s="93"/>
      <c r="G44" s="35">
        <v>8.58</v>
      </c>
      <c r="H44" s="44">
        <f t="shared" si="3"/>
        <v>6.3921000000000001</v>
      </c>
      <c r="I44" s="9"/>
    </row>
    <row r="45" spans="1:10" s="30" customFormat="1" ht="18" customHeight="1">
      <c r="A45" s="89" t="s">
        <v>86</v>
      </c>
      <c r="B45" s="90" t="s">
        <v>5</v>
      </c>
      <c r="C45" s="91">
        <v>11508</v>
      </c>
      <c r="D45" s="92" t="s">
        <v>47</v>
      </c>
      <c r="E45" s="90" t="s">
        <v>6</v>
      </c>
      <c r="F45" s="98"/>
      <c r="G45" s="35">
        <v>21.47</v>
      </c>
      <c r="H45" s="44">
        <f t="shared" si="3"/>
        <v>15.995149999999999</v>
      </c>
      <c r="I45" s="29"/>
    </row>
    <row r="46" spans="1:10" s="24" customFormat="1" ht="18" customHeight="1">
      <c r="A46" s="89" t="s">
        <v>87</v>
      </c>
      <c r="B46" s="90" t="s">
        <v>5</v>
      </c>
      <c r="C46" s="91">
        <v>7344</v>
      </c>
      <c r="D46" s="92" t="s">
        <v>48</v>
      </c>
      <c r="E46" s="90" t="s">
        <v>6</v>
      </c>
      <c r="F46" s="97"/>
      <c r="G46" s="35">
        <v>3.02</v>
      </c>
      <c r="H46" s="44">
        <f t="shared" si="3"/>
        <v>2.2499000000000002</v>
      </c>
      <c r="I46" s="131"/>
      <c r="J46" s="24">
        <v>3.02</v>
      </c>
    </row>
    <row r="47" spans="1:10" s="30" customFormat="1" ht="18" customHeight="1">
      <c r="A47" s="89" t="s">
        <v>88</v>
      </c>
      <c r="B47" s="90" t="s">
        <v>16</v>
      </c>
      <c r="C47" s="91">
        <v>100306</v>
      </c>
      <c r="D47" s="92" t="s">
        <v>49</v>
      </c>
      <c r="E47" s="90" t="s">
        <v>7</v>
      </c>
      <c r="F47" s="98"/>
      <c r="G47" s="35">
        <v>129.03</v>
      </c>
      <c r="H47" s="44">
        <f t="shared" si="3"/>
        <v>96.127350000000007</v>
      </c>
      <c r="I47" s="29"/>
    </row>
    <row r="48" spans="1:10" s="31" customFormat="1" ht="18" customHeight="1">
      <c r="A48" s="89" t="s">
        <v>102</v>
      </c>
      <c r="B48" s="90" t="s">
        <v>5</v>
      </c>
      <c r="C48" s="91">
        <v>7319</v>
      </c>
      <c r="D48" s="92" t="s">
        <v>50</v>
      </c>
      <c r="E48" s="90" t="s">
        <v>6</v>
      </c>
      <c r="F48" s="97"/>
      <c r="G48" s="35">
        <v>6.9</v>
      </c>
      <c r="H48" s="44">
        <f t="shared" si="3"/>
        <v>5.1405000000000003</v>
      </c>
      <c r="I48" s="132"/>
      <c r="J48" s="31">
        <v>6.9</v>
      </c>
    </row>
    <row r="49" spans="1:10" s="30" customFormat="1" ht="18" customHeight="1">
      <c r="A49" s="89" t="s">
        <v>103</v>
      </c>
      <c r="B49" s="90" t="s">
        <v>5</v>
      </c>
      <c r="C49" s="91">
        <v>12826</v>
      </c>
      <c r="D49" s="92" t="s">
        <v>51</v>
      </c>
      <c r="E49" s="90" t="s">
        <v>25</v>
      </c>
      <c r="F49" s="98"/>
      <c r="G49" s="35">
        <v>4569</v>
      </c>
      <c r="H49" s="44">
        <f t="shared" si="3"/>
        <v>3403.9049999999997</v>
      </c>
      <c r="I49" s="29"/>
    </row>
    <row r="50" spans="1:10" s="31" customFormat="1" ht="18" customHeight="1">
      <c r="A50" s="89" t="s">
        <v>104</v>
      </c>
      <c r="B50" s="90" t="s">
        <v>5</v>
      </c>
      <c r="C50" s="91">
        <v>7360</v>
      </c>
      <c r="D50" s="92" t="s">
        <v>52</v>
      </c>
      <c r="E50" s="90" t="s">
        <v>6</v>
      </c>
      <c r="F50" s="93"/>
      <c r="G50" s="35">
        <v>1.52</v>
      </c>
      <c r="H50" s="44">
        <f t="shared" si="3"/>
        <v>1.1324000000000001</v>
      </c>
      <c r="I50" s="32"/>
    </row>
    <row r="51" spans="1:10" s="31" customFormat="1" ht="18" customHeight="1">
      <c r="A51" s="89" t="s">
        <v>105</v>
      </c>
      <c r="B51" s="90" t="s">
        <v>5</v>
      </c>
      <c r="C51" s="91">
        <v>11501</v>
      </c>
      <c r="D51" s="92" t="s">
        <v>53</v>
      </c>
      <c r="E51" s="90" t="s">
        <v>6</v>
      </c>
      <c r="F51" s="93"/>
      <c r="G51" s="35">
        <v>1.35</v>
      </c>
      <c r="H51" s="44">
        <f t="shared" si="3"/>
        <v>1.0057499999999999</v>
      </c>
      <c r="I51" s="32"/>
    </row>
    <row r="52" spans="1:10" s="31" customFormat="1" ht="18" customHeight="1">
      <c r="A52" s="89" t="s">
        <v>106</v>
      </c>
      <c r="B52" s="90" t="s">
        <v>5</v>
      </c>
      <c r="C52" s="91">
        <v>7352</v>
      </c>
      <c r="D52" s="92" t="s">
        <v>98</v>
      </c>
      <c r="E52" s="90" t="s">
        <v>6</v>
      </c>
      <c r="F52" s="93"/>
      <c r="G52" s="35">
        <v>4.53</v>
      </c>
      <c r="H52" s="44">
        <f t="shared" si="3"/>
        <v>3.3748500000000003</v>
      </c>
      <c r="I52" s="32"/>
    </row>
    <row r="53" spans="1:10" s="31" customFormat="1" ht="18" customHeight="1">
      <c r="A53" s="89" t="s">
        <v>107</v>
      </c>
      <c r="B53" s="90" t="s">
        <v>5</v>
      </c>
      <c r="C53" s="91">
        <v>7367</v>
      </c>
      <c r="D53" s="92" t="s">
        <v>54</v>
      </c>
      <c r="E53" s="90" t="s">
        <v>6</v>
      </c>
      <c r="F53" s="93"/>
      <c r="G53" s="35">
        <v>1.58</v>
      </c>
      <c r="H53" s="44">
        <f t="shared" si="3"/>
        <v>1.1771</v>
      </c>
      <c r="I53" s="32"/>
    </row>
    <row r="54" spans="1:10" s="31" customFormat="1" ht="18" customHeight="1">
      <c r="A54" s="89" t="s">
        <v>108</v>
      </c>
      <c r="B54" s="90" t="s">
        <v>5</v>
      </c>
      <c r="C54" s="91">
        <v>13615</v>
      </c>
      <c r="D54" s="92" t="s">
        <v>55</v>
      </c>
      <c r="E54" s="90" t="s">
        <v>25</v>
      </c>
      <c r="F54" s="93"/>
      <c r="G54" s="35">
        <v>1838</v>
      </c>
      <c r="H54" s="44">
        <f t="shared" si="3"/>
        <v>1369.31</v>
      </c>
      <c r="I54" s="32"/>
    </row>
    <row r="55" spans="1:10" s="31" customFormat="1" ht="18" customHeight="1">
      <c r="A55" s="89" t="s">
        <v>109</v>
      </c>
      <c r="B55" s="90" t="s">
        <v>5</v>
      </c>
      <c r="C55" s="91">
        <v>7355</v>
      </c>
      <c r="D55" s="92" t="s">
        <v>56</v>
      </c>
      <c r="E55" s="90" t="s">
        <v>6</v>
      </c>
      <c r="F55" s="93"/>
      <c r="G55" s="35">
        <v>2.66</v>
      </c>
      <c r="H55" s="44">
        <f t="shared" si="3"/>
        <v>1.9817</v>
      </c>
      <c r="I55" s="129"/>
      <c r="J55" s="31">
        <v>2.66</v>
      </c>
    </row>
    <row r="56" spans="1:10" s="24" customFormat="1" ht="18" customHeight="1">
      <c r="A56" s="89" t="s">
        <v>110</v>
      </c>
      <c r="B56" s="90" t="s">
        <v>5</v>
      </c>
      <c r="C56" s="91">
        <v>7365</v>
      </c>
      <c r="D56" s="92" t="s">
        <v>57</v>
      </c>
      <c r="E56" s="90" t="s">
        <v>6</v>
      </c>
      <c r="F56" s="97"/>
      <c r="G56" s="35">
        <v>3.4</v>
      </c>
      <c r="H56" s="44">
        <f t="shared" si="3"/>
        <v>2.5329999999999999</v>
      </c>
      <c r="I56" s="130"/>
      <c r="J56" s="24">
        <v>3.4</v>
      </c>
    </row>
    <row r="57" spans="1:10" s="30" customFormat="1" ht="18" customHeight="1">
      <c r="A57" s="89" t="s">
        <v>111</v>
      </c>
      <c r="B57" s="90" t="s">
        <v>5</v>
      </c>
      <c r="C57" s="91">
        <v>12287</v>
      </c>
      <c r="D57" s="92" t="s">
        <v>58</v>
      </c>
      <c r="E57" s="90" t="s">
        <v>6</v>
      </c>
      <c r="F57" s="98"/>
      <c r="G57" s="35">
        <v>0.61</v>
      </c>
      <c r="H57" s="44">
        <f t="shared" si="3"/>
        <v>0.45445000000000002</v>
      </c>
      <c r="I57" s="32"/>
    </row>
    <row r="58" spans="1:10" s="24" customFormat="1" ht="18" customHeight="1">
      <c r="A58" s="89" t="s">
        <v>112</v>
      </c>
      <c r="B58" s="90" t="s">
        <v>5</v>
      </c>
      <c r="C58" s="91">
        <v>7350</v>
      </c>
      <c r="D58" s="92" t="s">
        <v>59</v>
      </c>
      <c r="E58" s="90" t="s">
        <v>6</v>
      </c>
      <c r="F58" s="93"/>
      <c r="G58" s="35">
        <v>1.1499999999999999</v>
      </c>
      <c r="H58" s="44">
        <f t="shared" si="3"/>
        <v>0.8567499999999999</v>
      </c>
      <c r="I58" s="25"/>
    </row>
    <row r="59" spans="1:10" s="24" customFormat="1" ht="18" customHeight="1">
      <c r="A59" s="89" t="s">
        <v>113</v>
      </c>
      <c r="B59" s="90" t="s">
        <v>5</v>
      </c>
      <c r="C59" s="91">
        <v>11496</v>
      </c>
      <c r="D59" s="92" t="s">
        <v>60</v>
      </c>
      <c r="E59" s="90" t="s">
        <v>6</v>
      </c>
      <c r="F59" s="93"/>
      <c r="G59" s="35">
        <v>1.33</v>
      </c>
      <c r="H59" s="44">
        <f t="shared" si="3"/>
        <v>0.99085000000000001</v>
      </c>
      <c r="I59" s="33"/>
    </row>
    <row r="60" spans="1:10" s="24" customFormat="1" ht="18" customHeight="1">
      <c r="A60" s="89" t="s">
        <v>114</v>
      </c>
      <c r="B60" s="90" t="s">
        <v>5</v>
      </c>
      <c r="C60" s="91">
        <v>13624</v>
      </c>
      <c r="D60" s="92" t="s">
        <v>61</v>
      </c>
      <c r="E60" s="90" t="s">
        <v>25</v>
      </c>
      <c r="F60" s="97"/>
      <c r="G60" s="35">
        <v>4048</v>
      </c>
      <c r="H60" s="44">
        <f t="shared" si="3"/>
        <v>3015.76</v>
      </c>
      <c r="I60" s="25"/>
    </row>
    <row r="61" spans="1:10" s="24" customFormat="1" ht="18" customHeight="1" thickBot="1">
      <c r="A61" s="89" t="s">
        <v>115</v>
      </c>
      <c r="B61" s="118" t="s">
        <v>5</v>
      </c>
      <c r="C61" s="119"/>
      <c r="D61" s="92" t="s">
        <v>62</v>
      </c>
      <c r="E61" s="90" t="s">
        <v>6</v>
      </c>
      <c r="F61" s="93"/>
      <c r="G61" s="35">
        <f>3.2*1887.33/1406.5</f>
        <v>4.2939608958407396</v>
      </c>
      <c r="H61" s="44">
        <f t="shared" si="3"/>
        <v>3.199000867401351</v>
      </c>
      <c r="I61" s="131"/>
      <c r="J61" s="24">
        <v>4.29</v>
      </c>
    </row>
    <row r="62" spans="1:10" s="24" customFormat="1" ht="18" customHeight="1" thickBot="1">
      <c r="A62" s="77">
        <v>4</v>
      </c>
      <c r="B62" s="78"/>
      <c r="C62" s="79"/>
      <c r="D62" s="80" t="s">
        <v>116</v>
      </c>
      <c r="E62" s="81"/>
      <c r="F62" s="82"/>
      <c r="G62" s="46"/>
      <c r="H62" s="47"/>
      <c r="I62" s="12"/>
    </row>
    <row r="63" spans="1:10" s="24" customFormat="1" ht="18" customHeight="1">
      <c r="A63" s="89" t="s">
        <v>89</v>
      </c>
      <c r="B63" s="90" t="s">
        <v>5</v>
      </c>
      <c r="C63" s="91">
        <v>100306</v>
      </c>
      <c r="D63" s="94" t="s">
        <v>27</v>
      </c>
      <c r="E63" s="90" t="s">
        <v>7</v>
      </c>
      <c r="F63" s="93"/>
      <c r="G63" s="35">
        <v>129.03</v>
      </c>
      <c r="H63" s="44">
        <f t="shared" ref="H63:H88" si="4">G63-(G63*$H$11)</f>
        <v>96.127350000000007</v>
      </c>
      <c r="I63" s="11"/>
    </row>
    <row r="64" spans="1:10" s="24" customFormat="1" ht="18" customHeight="1">
      <c r="A64" s="89" t="s">
        <v>90</v>
      </c>
      <c r="B64" s="90" t="s">
        <v>5</v>
      </c>
      <c r="C64" s="91">
        <f>C63</f>
        <v>100306</v>
      </c>
      <c r="D64" s="94" t="s">
        <v>29</v>
      </c>
      <c r="E64" s="90" t="s">
        <v>7</v>
      </c>
      <c r="F64" s="93"/>
      <c r="G64" s="35">
        <f>G63</f>
        <v>129.03</v>
      </c>
      <c r="H64" s="44">
        <f t="shared" si="4"/>
        <v>96.127350000000007</v>
      </c>
      <c r="I64" s="13"/>
    </row>
    <row r="65" spans="1:9" s="24" customFormat="1" ht="18" customHeight="1">
      <c r="A65" s="89" t="s">
        <v>91</v>
      </c>
      <c r="B65" s="90" t="s">
        <v>5</v>
      </c>
      <c r="C65" s="91">
        <f t="shared" ref="C65:C87" si="5">C64</f>
        <v>100306</v>
      </c>
      <c r="D65" s="94" t="s">
        <v>35</v>
      </c>
      <c r="E65" s="90" t="s">
        <v>7</v>
      </c>
      <c r="F65" s="93"/>
      <c r="G65" s="35">
        <f t="shared" ref="G65:G88" si="6">G64</f>
        <v>129.03</v>
      </c>
      <c r="H65" s="44">
        <f t="shared" si="4"/>
        <v>96.127350000000007</v>
      </c>
      <c r="I65" s="9"/>
    </row>
    <row r="66" spans="1:9" s="24" customFormat="1" ht="18" customHeight="1">
      <c r="A66" s="89" t="s">
        <v>92</v>
      </c>
      <c r="B66" s="90" t="s">
        <v>5</v>
      </c>
      <c r="C66" s="91">
        <f t="shared" si="5"/>
        <v>100306</v>
      </c>
      <c r="D66" s="94" t="s">
        <v>38</v>
      </c>
      <c r="E66" s="90" t="s">
        <v>7</v>
      </c>
      <c r="F66" s="93"/>
      <c r="G66" s="35">
        <f t="shared" si="6"/>
        <v>129.03</v>
      </c>
      <c r="H66" s="44">
        <f t="shared" si="4"/>
        <v>96.127350000000007</v>
      </c>
      <c r="I66" s="9"/>
    </row>
    <row r="67" spans="1:9" s="7" customFormat="1" ht="18" customHeight="1">
      <c r="A67" s="89" t="s">
        <v>93</v>
      </c>
      <c r="B67" s="90" t="s">
        <v>5</v>
      </c>
      <c r="C67" s="91">
        <f t="shared" si="5"/>
        <v>100306</v>
      </c>
      <c r="D67" s="94" t="s">
        <v>40</v>
      </c>
      <c r="E67" s="90" t="s">
        <v>7</v>
      </c>
      <c r="F67" s="97"/>
      <c r="G67" s="35">
        <f t="shared" si="6"/>
        <v>129.03</v>
      </c>
      <c r="H67" s="44">
        <f t="shared" si="4"/>
        <v>96.127350000000007</v>
      </c>
    </row>
    <row r="68" spans="1:9" s="24" customFormat="1" ht="18" customHeight="1">
      <c r="A68" s="89" t="s">
        <v>94</v>
      </c>
      <c r="B68" s="90" t="s">
        <v>5</v>
      </c>
      <c r="C68" s="91">
        <f t="shared" si="5"/>
        <v>100306</v>
      </c>
      <c r="D68" s="94" t="s">
        <v>42</v>
      </c>
      <c r="E68" s="90" t="s">
        <v>7</v>
      </c>
      <c r="F68" s="93"/>
      <c r="G68" s="35">
        <f t="shared" si="6"/>
        <v>129.03</v>
      </c>
      <c r="H68" s="44">
        <f t="shared" si="4"/>
        <v>96.127350000000007</v>
      </c>
      <c r="I68" s="9"/>
    </row>
    <row r="69" spans="1:9" s="24" customFormat="1" ht="18" customHeight="1">
      <c r="A69" s="89" t="s">
        <v>95</v>
      </c>
      <c r="B69" s="90" t="s">
        <v>16</v>
      </c>
      <c r="C69" s="91">
        <f t="shared" si="5"/>
        <v>100306</v>
      </c>
      <c r="D69" s="94" t="s">
        <v>44</v>
      </c>
      <c r="E69" s="90" t="s">
        <v>7</v>
      </c>
      <c r="F69" s="93"/>
      <c r="G69" s="35">
        <f t="shared" si="6"/>
        <v>129.03</v>
      </c>
      <c r="H69" s="44">
        <f t="shared" si="4"/>
        <v>96.127350000000007</v>
      </c>
      <c r="I69" s="9"/>
    </row>
    <row r="70" spans="1:9" s="24" customFormat="1" ht="18" customHeight="1">
      <c r="A70" s="89" t="s">
        <v>96</v>
      </c>
      <c r="B70" s="90" t="s">
        <v>5</v>
      </c>
      <c r="C70" s="91">
        <f t="shared" si="5"/>
        <v>100306</v>
      </c>
      <c r="D70" s="94" t="s">
        <v>45</v>
      </c>
      <c r="E70" s="90" t="s">
        <v>7</v>
      </c>
      <c r="F70" s="93"/>
      <c r="G70" s="35">
        <f t="shared" si="6"/>
        <v>129.03</v>
      </c>
      <c r="H70" s="44">
        <f t="shared" si="4"/>
        <v>96.127350000000007</v>
      </c>
      <c r="I70" s="9"/>
    </row>
    <row r="71" spans="1:9" s="24" customFormat="1" ht="18" customHeight="1">
      <c r="A71" s="89" t="s">
        <v>117</v>
      </c>
      <c r="B71" s="90" t="s">
        <v>5</v>
      </c>
      <c r="C71" s="91">
        <f t="shared" si="5"/>
        <v>100306</v>
      </c>
      <c r="D71" s="94" t="s">
        <v>46</v>
      </c>
      <c r="E71" s="90" t="s">
        <v>7</v>
      </c>
      <c r="F71" s="93"/>
      <c r="G71" s="35">
        <f t="shared" si="6"/>
        <v>129.03</v>
      </c>
      <c r="H71" s="44">
        <f t="shared" si="4"/>
        <v>96.127350000000007</v>
      </c>
      <c r="I71" s="9"/>
    </row>
    <row r="72" spans="1:9" s="30" customFormat="1" ht="18" customHeight="1">
      <c r="A72" s="89" t="s">
        <v>118</v>
      </c>
      <c r="B72" s="90" t="s">
        <v>5</v>
      </c>
      <c r="C72" s="91">
        <f t="shared" si="5"/>
        <v>100306</v>
      </c>
      <c r="D72" s="94" t="s">
        <v>47</v>
      </c>
      <c r="E72" s="90" t="s">
        <v>7</v>
      </c>
      <c r="F72" s="98"/>
      <c r="G72" s="35">
        <f t="shared" si="6"/>
        <v>129.03</v>
      </c>
      <c r="H72" s="44">
        <f t="shared" si="4"/>
        <v>96.127350000000007</v>
      </c>
      <c r="I72" s="29"/>
    </row>
    <row r="73" spans="1:9" s="24" customFormat="1" ht="18" customHeight="1">
      <c r="A73" s="89" t="s">
        <v>119</v>
      </c>
      <c r="B73" s="90" t="s">
        <v>5</v>
      </c>
      <c r="C73" s="91">
        <f t="shared" si="5"/>
        <v>100306</v>
      </c>
      <c r="D73" s="94" t="s">
        <v>48</v>
      </c>
      <c r="E73" s="90" t="s">
        <v>7</v>
      </c>
      <c r="F73" s="97"/>
      <c r="G73" s="35">
        <f t="shared" si="6"/>
        <v>129.03</v>
      </c>
      <c r="H73" s="44">
        <f t="shared" si="4"/>
        <v>96.127350000000007</v>
      </c>
      <c r="I73" s="25"/>
    </row>
    <row r="74" spans="1:9" s="30" customFormat="1" ht="18" customHeight="1">
      <c r="A74" s="89" t="s">
        <v>120</v>
      </c>
      <c r="B74" s="90" t="s">
        <v>16</v>
      </c>
      <c r="C74" s="91">
        <f t="shared" si="5"/>
        <v>100306</v>
      </c>
      <c r="D74" s="94" t="s">
        <v>49</v>
      </c>
      <c r="E74" s="90" t="s">
        <v>7</v>
      </c>
      <c r="F74" s="98"/>
      <c r="G74" s="35">
        <f t="shared" si="6"/>
        <v>129.03</v>
      </c>
      <c r="H74" s="44">
        <f t="shared" si="4"/>
        <v>96.127350000000007</v>
      </c>
      <c r="I74" s="29"/>
    </row>
    <row r="75" spans="1:9" s="31" customFormat="1" ht="18" customHeight="1">
      <c r="A75" s="89" t="s">
        <v>121</v>
      </c>
      <c r="B75" s="90" t="s">
        <v>5</v>
      </c>
      <c r="C75" s="91">
        <f t="shared" si="5"/>
        <v>100306</v>
      </c>
      <c r="D75" s="94" t="s">
        <v>50</v>
      </c>
      <c r="E75" s="90" t="s">
        <v>7</v>
      </c>
      <c r="F75" s="97"/>
      <c r="G75" s="35">
        <f t="shared" si="6"/>
        <v>129.03</v>
      </c>
      <c r="H75" s="44">
        <f t="shared" si="4"/>
        <v>96.127350000000007</v>
      </c>
      <c r="I75" s="29"/>
    </row>
    <row r="76" spans="1:9" s="30" customFormat="1" ht="18" customHeight="1">
      <c r="A76" s="89" t="s">
        <v>122</v>
      </c>
      <c r="B76" s="90" t="s">
        <v>5</v>
      </c>
      <c r="C76" s="91">
        <f t="shared" si="5"/>
        <v>100306</v>
      </c>
      <c r="D76" s="94" t="s">
        <v>51</v>
      </c>
      <c r="E76" s="90" t="s">
        <v>7</v>
      </c>
      <c r="F76" s="98"/>
      <c r="G76" s="35">
        <f t="shared" si="6"/>
        <v>129.03</v>
      </c>
      <c r="H76" s="44">
        <f t="shared" si="4"/>
        <v>96.127350000000007</v>
      </c>
      <c r="I76" s="29"/>
    </row>
    <row r="77" spans="1:9" s="31" customFormat="1" ht="18" customHeight="1">
      <c r="A77" s="89" t="s">
        <v>123</v>
      </c>
      <c r="B77" s="90" t="s">
        <v>5</v>
      </c>
      <c r="C77" s="91">
        <f t="shared" si="5"/>
        <v>100306</v>
      </c>
      <c r="D77" s="94" t="s">
        <v>52</v>
      </c>
      <c r="E77" s="90" t="s">
        <v>7</v>
      </c>
      <c r="F77" s="93"/>
      <c r="G77" s="35">
        <f t="shared" si="6"/>
        <v>129.03</v>
      </c>
      <c r="H77" s="44">
        <f t="shared" si="4"/>
        <v>96.127350000000007</v>
      </c>
      <c r="I77" s="32"/>
    </row>
    <row r="78" spans="1:9" s="31" customFormat="1" ht="18" customHeight="1">
      <c r="A78" s="89" t="s">
        <v>124</v>
      </c>
      <c r="B78" s="90" t="s">
        <v>5</v>
      </c>
      <c r="C78" s="91">
        <f t="shared" si="5"/>
        <v>100306</v>
      </c>
      <c r="D78" s="94" t="s">
        <v>53</v>
      </c>
      <c r="E78" s="90" t="s">
        <v>7</v>
      </c>
      <c r="F78" s="93"/>
      <c r="G78" s="35">
        <f t="shared" si="6"/>
        <v>129.03</v>
      </c>
      <c r="H78" s="44">
        <f t="shared" si="4"/>
        <v>96.127350000000007</v>
      </c>
      <c r="I78" s="32"/>
    </row>
    <row r="79" spans="1:9" s="31" customFormat="1" ht="18" customHeight="1">
      <c r="A79" s="89" t="s">
        <v>125</v>
      </c>
      <c r="B79" s="90" t="s">
        <v>5</v>
      </c>
      <c r="C79" s="91">
        <f t="shared" si="5"/>
        <v>100306</v>
      </c>
      <c r="D79" s="94" t="s">
        <v>98</v>
      </c>
      <c r="E79" s="90" t="s">
        <v>7</v>
      </c>
      <c r="F79" s="93"/>
      <c r="G79" s="35">
        <f t="shared" si="6"/>
        <v>129.03</v>
      </c>
      <c r="H79" s="44">
        <f t="shared" si="4"/>
        <v>96.127350000000007</v>
      </c>
      <c r="I79" s="32"/>
    </row>
    <row r="80" spans="1:9" s="31" customFormat="1" ht="18" customHeight="1">
      <c r="A80" s="89" t="s">
        <v>126</v>
      </c>
      <c r="B80" s="90" t="s">
        <v>5</v>
      </c>
      <c r="C80" s="91">
        <f t="shared" si="5"/>
        <v>100306</v>
      </c>
      <c r="D80" s="94" t="s">
        <v>54</v>
      </c>
      <c r="E80" s="90" t="s">
        <v>7</v>
      </c>
      <c r="F80" s="93"/>
      <c r="G80" s="35">
        <f t="shared" si="6"/>
        <v>129.03</v>
      </c>
      <c r="H80" s="44">
        <f t="shared" si="4"/>
        <v>96.127350000000007</v>
      </c>
      <c r="I80" s="32"/>
    </row>
    <row r="81" spans="1:9" s="31" customFormat="1" ht="18" customHeight="1">
      <c r="A81" s="89" t="s">
        <v>127</v>
      </c>
      <c r="B81" s="90" t="s">
        <v>5</v>
      </c>
      <c r="C81" s="91">
        <f t="shared" si="5"/>
        <v>100306</v>
      </c>
      <c r="D81" s="94" t="s">
        <v>55</v>
      </c>
      <c r="E81" s="90" t="s">
        <v>7</v>
      </c>
      <c r="F81" s="93"/>
      <c r="G81" s="35">
        <f t="shared" si="6"/>
        <v>129.03</v>
      </c>
      <c r="H81" s="44">
        <f t="shared" si="4"/>
        <v>96.127350000000007</v>
      </c>
      <c r="I81" s="32"/>
    </row>
    <row r="82" spans="1:9" s="31" customFormat="1" ht="18" customHeight="1">
      <c r="A82" s="89" t="s">
        <v>128</v>
      </c>
      <c r="B82" s="90" t="s">
        <v>5</v>
      </c>
      <c r="C82" s="91">
        <f t="shared" si="5"/>
        <v>100306</v>
      </c>
      <c r="D82" s="94" t="s">
        <v>56</v>
      </c>
      <c r="E82" s="90" t="s">
        <v>7</v>
      </c>
      <c r="F82" s="93"/>
      <c r="G82" s="35">
        <f t="shared" si="6"/>
        <v>129.03</v>
      </c>
      <c r="H82" s="44">
        <f t="shared" si="4"/>
        <v>96.127350000000007</v>
      </c>
      <c r="I82" s="32"/>
    </row>
    <row r="83" spans="1:9" s="24" customFormat="1" ht="18" customHeight="1">
      <c r="A83" s="89" t="s">
        <v>129</v>
      </c>
      <c r="B83" s="90" t="s">
        <v>5</v>
      </c>
      <c r="C83" s="91">
        <f t="shared" si="5"/>
        <v>100306</v>
      </c>
      <c r="D83" s="94" t="s">
        <v>57</v>
      </c>
      <c r="E83" s="90" t="s">
        <v>7</v>
      </c>
      <c r="F83" s="97"/>
      <c r="G83" s="35">
        <f t="shared" si="6"/>
        <v>129.03</v>
      </c>
      <c r="H83" s="44">
        <f t="shared" si="4"/>
        <v>96.127350000000007</v>
      </c>
      <c r="I83" s="14"/>
    </row>
    <row r="84" spans="1:9" s="30" customFormat="1" ht="18" customHeight="1">
      <c r="A84" s="89" t="s">
        <v>130</v>
      </c>
      <c r="B84" s="90" t="s">
        <v>5</v>
      </c>
      <c r="C84" s="91">
        <f t="shared" si="5"/>
        <v>100306</v>
      </c>
      <c r="D84" s="94" t="s">
        <v>58</v>
      </c>
      <c r="E84" s="90" t="s">
        <v>7</v>
      </c>
      <c r="F84" s="98"/>
      <c r="G84" s="35">
        <f t="shared" si="6"/>
        <v>129.03</v>
      </c>
      <c r="H84" s="44">
        <f t="shared" si="4"/>
        <v>96.127350000000007</v>
      </c>
      <c r="I84" s="32"/>
    </row>
    <row r="85" spans="1:9" s="24" customFormat="1" ht="18" customHeight="1">
      <c r="A85" s="89" t="s">
        <v>131</v>
      </c>
      <c r="B85" s="90" t="s">
        <v>5</v>
      </c>
      <c r="C85" s="91">
        <f t="shared" si="5"/>
        <v>100306</v>
      </c>
      <c r="D85" s="94" t="s">
        <v>59</v>
      </c>
      <c r="E85" s="90" t="s">
        <v>7</v>
      </c>
      <c r="F85" s="93"/>
      <c r="G85" s="35">
        <f t="shared" si="6"/>
        <v>129.03</v>
      </c>
      <c r="H85" s="44">
        <f t="shared" si="4"/>
        <v>96.127350000000007</v>
      </c>
      <c r="I85" s="25"/>
    </row>
    <row r="86" spans="1:9" s="24" customFormat="1" ht="18" customHeight="1">
      <c r="A86" s="89" t="s">
        <v>132</v>
      </c>
      <c r="B86" s="90" t="s">
        <v>5</v>
      </c>
      <c r="C86" s="91">
        <f t="shared" si="5"/>
        <v>100306</v>
      </c>
      <c r="D86" s="94" t="s">
        <v>60</v>
      </c>
      <c r="E86" s="90" t="s">
        <v>7</v>
      </c>
      <c r="F86" s="93"/>
      <c r="G86" s="35">
        <f t="shared" si="6"/>
        <v>129.03</v>
      </c>
      <c r="H86" s="44">
        <f t="shared" si="4"/>
        <v>96.127350000000007</v>
      </c>
      <c r="I86" s="33"/>
    </row>
    <row r="87" spans="1:9" s="24" customFormat="1" ht="18" customHeight="1">
      <c r="A87" s="89" t="s">
        <v>133</v>
      </c>
      <c r="B87" s="90" t="s">
        <v>5</v>
      </c>
      <c r="C87" s="91">
        <f t="shared" si="5"/>
        <v>100306</v>
      </c>
      <c r="D87" s="94" t="s">
        <v>61</v>
      </c>
      <c r="E87" s="90" t="s">
        <v>7</v>
      </c>
      <c r="F87" s="97"/>
      <c r="G87" s="35">
        <f t="shared" si="6"/>
        <v>129.03</v>
      </c>
      <c r="H87" s="44">
        <f t="shared" si="4"/>
        <v>96.127350000000007</v>
      </c>
      <c r="I87" s="25"/>
    </row>
    <row r="88" spans="1:9" s="24" customFormat="1" ht="18" customHeight="1" thickBot="1">
      <c r="A88" s="99" t="s">
        <v>134</v>
      </c>
      <c r="B88" s="100" t="s">
        <v>16</v>
      </c>
      <c r="C88" s="101">
        <v>100306</v>
      </c>
      <c r="D88" s="102" t="s">
        <v>62</v>
      </c>
      <c r="E88" s="90" t="s">
        <v>7</v>
      </c>
      <c r="F88" s="103"/>
      <c r="G88" s="65">
        <f t="shared" si="6"/>
        <v>129.03</v>
      </c>
      <c r="H88" s="44">
        <f t="shared" si="4"/>
        <v>96.127350000000007</v>
      </c>
      <c r="I88" s="25"/>
    </row>
    <row r="89" spans="1:9" s="24" customFormat="1" ht="18" customHeight="1" thickBot="1">
      <c r="A89" s="77"/>
      <c r="B89" s="78"/>
      <c r="C89" s="79"/>
      <c r="D89" s="80"/>
      <c r="E89" s="81"/>
      <c r="F89" s="82" t="s">
        <v>137</v>
      </c>
      <c r="G89" s="45">
        <f>(G14+G46+G48+G55+G61+G56)*15000</f>
        <v>624959.41343761107</v>
      </c>
      <c r="H89" s="45">
        <f>(H14+H46+H48+H55+H61+H56)*15000</f>
        <v>465594.76301102026</v>
      </c>
      <c r="I89" s="48">
        <f>H89/G89</f>
        <v>0.745</v>
      </c>
    </row>
    <row r="90" spans="1:9" ht="18" customHeight="1">
      <c r="A90" s="104"/>
      <c r="B90" s="104"/>
      <c r="C90" s="105"/>
      <c r="D90" s="106"/>
      <c r="E90" s="107"/>
      <c r="F90" s="108"/>
      <c r="G90" s="109"/>
      <c r="H90" s="110"/>
    </row>
    <row r="91" spans="1:9" ht="18" customHeight="1">
      <c r="A91" s="136"/>
      <c r="B91" s="136"/>
      <c r="C91" s="136"/>
      <c r="D91" s="136"/>
      <c r="E91" s="136"/>
      <c r="F91" s="136"/>
      <c r="G91" s="136"/>
      <c r="H91" s="136"/>
    </row>
    <row r="92" spans="1:9" ht="162.75" customHeight="1">
      <c r="A92" s="138" t="s">
        <v>147</v>
      </c>
      <c r="B92" s="137"/>
      <c r="C92" s="137"/>
      <c r="D92" s="137"/>
      <c r="E92" s="137"/>
      <c r="F92" s="137"/>
      <c r="G92" s="137"/>
      <c r="H92" s="137"/>
    </row>
    <row r="93" spans="1:9" ht="18" customHeight="1">
      <c r="A93" s="104"/>
      <c r="B93" s="104"/>
      <c r="C93" s="105"/>
      <c r="D93" s="106"/>
      <c r="E93" s="107"/>
      <c r="F93" s="115"/>
      <c r="G93" s="115"/>
      <c r="H93" s="115"/>
    </row>
  </sheetData>
  <sheetProtection selectLockedCells="1"/>
  <mergeCells count="17">
    <mergeCell ref="E8:F8"/>
    <mergeCell ref="A1:E1"/>
    <mergeCell ref="A2:E2"/>
    <mergeCell ref="A3:E3"/>
    <mergeCell ref="A91:H91"/>
    <mergeCell ref="E7:F7"/>
    <mergeCell ref="E6:F6"/>
    <mergeCell ref="A4:B4"/>
    <mergeCell ref="C5:E5"/>
    <mergeCell ref="A5:B5"/>
    <mergeCell ref="A6:D6"/>
    <mergeCell ref="F93:H93"/>
    <mergeCell ref="E9:F9"/>
    <mergeCell ref="A10:H10"/>
    <mergeCell ref="B61:C61"/>
    <mergeCell ref="A9:D9"/>
    <mergeCell ref="A92:H92"/>
  </mergeCells>
  <printOptions horizontalCentered="1"/>
  <pageMargins left="0.19685039370078741" right="0.19685039370078741" top="0.89880952380952384" bottom="0.74803149606299213" header="0.18452380952380953" footer="0.31496062992125984"/>
  <pageSetup paperSize="9" scale="58" firstPageNumber="0" fitToHeight="0" orientation="portrait" horizontalDpi="300" verticalDpi="300" r:id="rId1"/>
  <headerFooter>
    <oddHeader xml:space="preserve">&amp;L&amp;G&amp;RÀ UFBA
SUMAI
COORDENAÇÃO DE PROJETOS E REGISTROS IMOBILIÁRIOS
FUNDAÇÃO DE APOIO À PESQUISA E À EXTENSÃO - FAPEX
À COMISSÃO PERMANENTE DE LICITAÇÃO
REF.: EDITAL SELEÇÃO PÚBLICA PRESENCIAL Nº 0007/2024
</oddHeader>
    <oddFooter>&amp;L&amp;G&amp;R&amp;PDE&amp;N</oddFooter>
  </headerFooter>
  <colBreaks count="1" manualBreakCount="1">
    <brk id="4" max="1048575" man="1"/>
  </col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E18"/>
  <sheetViews>
    <sheetView topLeftCell="A4" zoomScale="150" zoomScaleNormal="150" zoomScaleSheetLayoutView="100" workbookViewId="0">
      <selection activeCell="C11" sqref="C11"/>
    </sheetView>
  </sheetViews>
  <sheetFormatPr defaultRowHeight="14.25"/>
  <cols>
    <col min="1" max="1" width="79.875" customWidth="1"/>
    <col min="2" max="2" width="10.625" customWidth="1"/>
    <col min="3" max="3" width="12.625" customWidth="1"/>
    <col min="5" max="5" width="13.75" bestFit="1" customWidth="1"/>
  </cols>
  <sheetData>
    <row r="7" spans="1:3" ht="15" thickBot="1"/>
    <row r="8" spans="1:3" ht="16.5" thickBot="1">
      <c r="A8" s="61" t="s">
        <v>97</v>
      </c>
      <c r="B8" s="53"/>
      <c r="C8" s="54"/>
    </row>
    <row r="9" spans="1:3" ht="15.75" thickBot="1">
      <c r="A9" s="58"/>
      <c r="B9" s="59"/>
      <c r="C9" s="60"/>
    </row>
    <row r="10" spans="1:3" ht="15.75" thickBot="1">
      <c r="A10" s="55" t="s">
        <v>63</v>
      </c>
      <c r="B10" s="56" t="s">
        <v>6</v>
      </c>
      <c r="C10" s="57">
        <v>2500</v>
      </c>
    </row>
    <row r="11" spans="1:3">
      <c r="A11" s="36" t="s">
        <v>64</v>
      </c>
      <c r="B11" s="43">
        <f>SERVIÇOS!H14</f>
        <v>15.935549999999999</v>
      </c>
      <c r="C11" s="39">
        <f>B11*$C$10</f>
        <v>39838.875</v>
      </c>
    </row>
    <row r="12" spans="1:3">
      <c r="A12" s="34" t="s">
        <v>65</v>
      </c>
      <c r="B12" s="26">
        <f>SERVIÇOS!H46</f>
        <v>2.2499000000000002</v>
      </c>
      <c r="C12" s="23">
        <f t="shared" ref="C12:C16" si="0">B12*$C$10</f>
        <v>5624.7500000000009</v>
      </c>
    </row>
    <row r="13" spans="1:3">
      <c r="A13" s="34" t="s">
        <v>66</v>
      </c>
      <c r="B13" s="26">
        <f>SERVIÇOS!H48</f>
        <v>5.1405000000000003</v>
      </c>
      <c r="C13" s="23">
        <f t="shared" si="0"/>
        <v>12851.25</v>
      </c>
    </row>
    <row r="14" spans="1:3">
      <c r="A14" s="34" t="s">
        <v>67</v>
      </c>
      <c r="B14" s="26">
        <f>SERVIÇOS!H56</f>
        <v>2.5329999999999999</v>
      </c>
      <c r="C14" s="23">
        <f t="shared" si="0"/>
        <v>6332.5</v>
      </c>
    </row>
    <row r="15" spans="1:3">
      <c r="A15" s="34" t="s">
        <v>68</v>
      </c>
      <c r="B15" s="26">
        <f>SERVIÇOS!H55</f>
        <v>1.9817</v>
      </c>
      <c r="C15" s="23">
        <f t="shared" si="0"/>
        <v>4954.25</v>
      </c>
    </row>
    <row r="16" spans="1:3" ht="15" thickBot="1">
      <c r="A16" s="37" t="s">
        <v>69</v>
      </c>
      <c r="B16" s="42">
        <f>SERVIÇOS!H61</f>
        <v>3.199000867401351</v>
      </c>
      <c r="C16" s="38">
        <f t="shared" si="0"/>
        <v>7997.502168503378</v>
      </c>
    </row>
    <row r="17" spans="1:5" ht="15.75" thickBot="1">
      <c r="A17" s="62" t="s">
        <v>138</v>
      </c>
      <c r="B17" s="51"/>
      <c r="C17" s="52">
        <f>SUM(C11:C16)</f>
        <v>77599.127168503372</v>
      </c>
    </row>
    <row r="18" spans="1:5">
      <c r="E18" s="141"/>
    </row>
  </sheetData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SERVIÇOS</vt:lpstr>
      <vt:lpstr>EXEMPLO</vt:lpstr>
      <vt:lpstr>EXEMPLO!Area_de_impressao</vt:lpstr>
      <vt:lpstr>SERVIÇOS!Area_de_impressao</vt:lpstr>
      <vt:lpstr>SERVIÇOS!Titulos_de_impressao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Elizabeth Pinheiro</dc:creator>
  <cp:keywords/>
  <dc:description/>
  <cp:lastModifiedBy>jefferson john</cp:lastModifiedBy>
  <cp:revision>13</cp:revision>
  <cp:lastPrinted>2024-01-29T15:57:40Z</cp:lastPrinted>
  <dcterms:created xsi:type="dcterms:W3CDTF">2023-06-19T09:27:52Z</dcterms:created>
  <dcterms:modified xsi:type="dcterms:W3CDTF">2024-01-29T17:02:28Z</dcterms:modified>
  <cp:category/>
  <cp:contentStatus/>
</cp:coreProperties>
</file>