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er\unidades$\COP-ORCAMENTO\INACIO\Trabalhos 2023\Engenharia Consultiva\Fwd Planilha orçamentária para licitação de projetos via FAPEX\"/>
    </mc:Choice>
  </mc:AlternateContent>
  <bookViews>
    <workbookView xWindow="0" yWindow="0" windowWidth="28800" windowHeight="12435"/>
  </bookViews>
  <sheets>
    <sheet name="SERVIÇOS" sheetId="5" r:id="rId1"/>
    <sheet name="EXEMPLO" sheetId="6" r:id="rId2"/>
  </sheets>
  <externalReferences>
    <externalReference r:id="rId3"/>
    <externalReference r:id="rId4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___ACR10">[1]SERVIÇO!#REF!</definedName>
    <definedName name="____ACR15">[1]SERVIÇO!#REF!</definedName>
    <definedName name="____acr20">[1]SERVIÇO!#REF!</definedName>
    <definedName name="____acr5">[1]SERVIÇO!#REF!</definedName>
    <definedName name="____ARQ1">[1]SERVIÇO!#REF!</definedName>
    <definedName name="____QT100">[1]SERVIÇO!#REF!</definedName>
    <definedName name="____QT2">[1]SERVIÇO!#REF!</definedName>
    <definedName name="____QT3">[1]SERVIÇO!#REF!</definedName>
    <definedName name="____QT4">[1]SERVIÇO!#REF!</definedName>
    <definedName name="____QT50">[1]SERVIÇO!#REF!</definedName>
    <definedName name="____QT75">[1]SERVIÇO!#REF!</definedName>
    <definedName name="___ACR10">[1]SERVIÇO!#REF!</definedName>
    <definedName name="___ACR15">[1]SERVIÇO!#REF!</definedName>
    <definedName name="___acr20">[1]SERVIÇO!#REF!</definedName>
    <definedName name="___acr5">[1]SERVIÇO!#REF!</definedName>
    <definedName name="___ARQ1">[1]SERVIÇO!#REF!</definedName>
    <definedName name="___QT100">[1]SERVIÇO!#REF!</definedName>
    <definedName name="___QT2">[1]SERVIÇO!#REF!</definedName>
    <definedName name="___QT3">[1]SERVIÇO!#REF!</definedName>
    <definedName name="___QT4">[1]SERVIÇO!#REF!</definedName>
    <definedName name="___QT75">[1]SERVIÇO!#REF!</definedName>
    <definedName name="__QT50">[1]SERVIÇO!#REF!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MUR">[1]SERVIÇO!#REF!</definedName>
    <definedName name="ACONT2">[1]SERVIÇO!#REF!</definedName>
    <definedName name="ACPIPA">[1]SERVIÇO!#REF!</definedName>
    <definedName name="ACTRANSP">[1]SERVIÇO!#REF!</definedName>
    <definedName name="ADUCQT">[1]SERVIÇO!#REF!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QTEMP1">[1]SERVIÇO!#REF!</definedName>
    <definedName name="AQTEMP2">[1]SERVIÇO!#REF!</definedName>
    <definedName name="_xlnm.Print_Area" localSheetId="1">EXEMPLO!$A$8:$C$17</definedName>
    <definedName name="_xlnm.Print_Area" localSheetId="0">SERVIÇOS!$A$1:$H$93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bebqt">[1]SERVIÇO!#REF!</definedName>
    <definedName name="CAMP">[1]SERVIÇO!#REF!</definedName>
    <definedName name="CHAFQT">[1]SERVIÇO!#REF!</definedName>
    <definedName name="COLSUB">[1]SERVIÇO!#REF!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DERIVQT">[1]SERVIÇO!#REF!</definedName>
    <definedName name="descnt">#REF!</definedName>
    <definedName name="descont">#REF!</definedName>
    <definedName name="DIFQT">[1]SERVIÇO!#REF!</definedName>
    <definedName name="EQPOTENC">[1]SERVIÇO!#REF!</definedName>
    <definedName name="FCRITER">[1]SERVIÇO!#REF!</definedName>
    <definedName name="HOJE">[1]SERVIÇO!#REF!</definedName>
    <definedName name="IMPF">[1]SERVIÇO!#REF!</definedName>
    <definedName name="IMPI">[1]SERVIÇO!#REF!</definedName>
    <definedName name="Insumos">'[2]RELAÇÃO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LIN">[1]SERVIÇO!#REF!</definedName>
    <definedName name="LISTSEL">[1]SERVIÇO!#REF!</definedName>
    <definedName name="LOCAB">[1]SERVIÇO!#REF!</definedName>
    <definedName name="LOCAL">[1]SERVIÇO!#REF!</definedName>
    <definedName name="MARCAX">[1]SERVIÇO!#REF!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UNICIPIO">[1]SERVIÇO!#REF!</definedName>
    <definedName name="MURBOMB">[1]SERVIÇO!#REF!</definedName>
    <definedName name="NDATA">[1]SERVIÇO!#REF!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PDER">[1]SERVIÇO!#REF!</definedName>
    <definedName name="PDIVERS">[1]SERVIÇO!#REF!</definedName>
    <definedName name="PEMD">[1]SERVIÇO!#REF!</definedName>
    <definedName name="PIEQUIP">[1]SERVIÇO!#REF!</definedName>
    <definedName name="PMUR">[1]SERVIÇO!#REF!</definedName>
    <definedName name="PTGERAL">[1]SERVIÇO!#REF!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ECADUC">[1]SERVIÇO!#REF!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ISTEM1">[1]SERVIÇO!#REF!</definedName>
    <definedName name="SISTEM2">[1]SERVIÇO!#REF!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itbeb">[1]SERVIÇO!#REF!</definedName>
    <definedName name="TITCHAF">[1]SERVIÇO!#REF!</definedName>
    <definedName name="_xlnm.Print_Titles" localSheetId="0">SERVIÇOS!$1:$12</definedName>
    <definedName name="TOTQTS">[1]SERVIÇO!#REF!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ZECA">[1]SERVIÇO!#REF!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9" i="5" l="1"/>
  <c r="G89" i="5"/>
  <c r="H14" i="5" l="1"/>
  <c r="H63" i="5"/>
  <c r="H35" i="5"/>
  <c r="H36" i="5"/>
  <c r="H37" i="5"/>
  <c r="H38" i="5"/>
  <c r="H39" i="5"/>
  <c r="H40" i="5"/>
  <c r="H41" i="5"/>
  <c r="H42" i="5"/>
  <c r="H43" i="5"/>
  <c r="H44" i="5"/>
  <c r="H45" i="5"/>
  <c r="H46" i="5"/>
  <c r="B12" i="6" s="1"/>
  <c r="C12" i="6" s="1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34" i="5"/>
  <c r="H15" i="5"/>
  <c r="H16" i="5"/>
  <c r="H17" i="5"/>
  <c r="H18" i="5"/>
  <c r="H19" i="5"/>
  <c r="H20" i="5"/>
  <c r="H21" i="5"/>
  <c r="H22" i="5"/>
  <c r="B15" i="6" l="1"/>
  <c r="C15" i="6" s="1"/>
  <c r="B13" i="6"/>
  <c r="C13" i="6" s="1"/>
  <c r="B14" i="6"/>
  <c r="C14" i="6" s="1"/>
  <c r="B11" i="6"/>
  <c r="C11" i="6" s="1"/>
  <c r="G61" i="5" l="1"/>
  <c r="G64" i="5"/>
  <c r="H64" i="5" s="1"/>
  <c r="C64" i="5"/>
  <c r="C65" i="5" s="1"/>
  <c r="C66" i="5" s="1"/>
  <c r="C67" i="5" s="1"/>
  <c r="C68" i="5" s="1"/>
  <c r="C69" i="5" s="1"/>
  <c r="C70" i="5" s="1"/>
  <c r="C71" i="5" s="1"/>
  <c r="C72" i="5" s="1"/>
  <c r="C73" i="5" s="1"/>
  <c r="C74" i="5" s="1"/>
  <c r="C75" i="5" s="1"/>
  <c r="C76" i="5" s="1"/>
  <c r="C77" i="5" s="1"/>
  <c r="C78" i="5" s="1"/>
  <c r="C79" i="5" s="1"/>
  <c r="C80" i="5" s="1"/>
  <c r="C81" i="5" s="1"/>
  <c r="C82" i="5" s="1"/>
  <c r="C83" i="5" s="1"/>
  <c r="C84" i="5" s="1"/>
  <c r="C85" i="5" s="1"/>
  <c r="C86" i="5" s="1"/>
  <c r="C87" i="5" s="1"/>
  <c r="G24" i="5"/>
  <c r="G65" i="5" l="1"/>
  <c r="B16" i="6"/>
  <c r="H61" i="5"/>
  <c r="G25" i="5"/>
  <c r="H24" i="5"/>
  <c r="G2" i="5"/>
  <c r="C16" i="6" l="1"/>
  <c r="C17" i="6" s="1"/>
  <c r="G26" i="5"/>
  <c r="H25" i="5"/>
  <c r="I89" i="5"/>
  <c r="H65" i="5"/>
  <c r="G66" i="5"/>
  <c r="G67" i="5" l="1"/>
  <c r="H66" i="5"/>
  <c r="G27" i="5"/>
  <c r="H26" i="5"/>
  <c r="G28" i="5" l="1"/>
  <c r="H27" i="5"/>
  <c r="G68" i="5"/>
  <c r="H67" i="5"/>
  <c r="G69" i="5" l="1"/>
  <c r="H68" i="5"/>
  <c r="G29" i="5"/>
  <c r="H28" i="5"/>
  <c r="G30" i="5" l="1"/>
  <c r="H29" i="5"/>
  <c r="G70" i="5"/>
  <c r="H69" i="5"/>
  <c r="G71" i="5" l="1"/>
  <c r="H70" i="5"/>
  <c r="G31" i="5"/>
  <c r="H30" i="5"/>
  <c r="G32" i="5" l="1"/>
  <c r="H32" i="5" s="1"/>
  <c r="H31" i="5"/>
  <c r="G72" i="5"/>
  <c r="H71" i="5"/>
  <c r="G73" i="5" l="1"/>
  <c r="H72" i="5"/>
  <c r="G74" i="5" l="1"/>
  <c r="H73" i="5"/>
  <c r="G75" i="5" l="1"/>
  <c r="H74" i="5"/>
  <c r="G76" i="5" l="1"/>
  <c r="H75" i="5"/>
  <c r="G77" i="5" l="1"/>
  <c r="H76" i="5"/>
  <c r="G78" i="5" l="1"/>
  <c r="H77" i="5"/>
  <c r="G79" i="5" l="1"/>
  <c r="H78" i="5"/>
  <c r="G80" i="5" l="1"/>
  <c r="H79" i="5"/>
  <c r="G81" i="5" l="1"/>
  <c r="H80" i="5"/>
  <c r="G82" i="5" l="1"/>
  <c r="H81" i="5"/>
  <c r="G83" i="5" l="1"/>
  <c r="H82" i="5"/>
  <c r="G84" i="5" l="1"/>
  <c r="H83" i="5"/>
  <c r="G85" i="5" l="1"/>
  <c r="H84" i="5"/>
  <c r="G86" i="5" l="1"/>
  <c r="H85" i="5"/>
  <c r="G87" i="5" l="1"/>
  <c r="H86" i="5"/>
  <c r="H87" i="5" l="1"/>
  <c r="G88" i="5"/>
  <c r="H88" i="5" s="1"/>
</calcChain>
</file>

<file path=xl/sharedStrings.xml><?xml version="1.0" encoding="utf-8"?>
<sst xmlns="http://schemas.openxmlformats.org/spreadsheetml/2006/main" count="328" uniqueCount="153">
  <si>
    <t>ANEXO I - PLANILHA DE CUSTOS</t>
  </si>
  <si>
    <t>ITEM</t>
  </si>
  <si>
    <t>SISTEMA</t>
  </si>
  <si>
    <t>1.1</t>
  </si>
  <si>
    <t>Projetos básico e executivo de arquitetura</t>
  </si>
  <si>
    <t>ORSE</t>
  </si>
  <si>
    <t>M2</t>
  </si>
  <si>
    <t>H</t>
  </si>
  <si>
    <t>1.2</t>
  </si>
  <si>
    <t>Projetos básico e executivo de paisagismo</t>
  </si>
  <si>
    <t>1.3</t>
  </si>
  <si>
    <t>Projetos básico e executivo de restauro de bens tombados</t>
  </si>
  <si>
    <t>1.4</t>
  </si>
  <si>
    <t>Projeto de acústica (ÁREA CONTEMPLADA)</t>
  </si>
  <si>
    <t>1.5</t>
  </si>
  <si>
    <t>Projeto de sinalização/programação visual</t>
  </si>
  <si>
    <t>SINAPI</t>
  </si>
  <si>
    <t>1.6</t>
  </si>
  <si>
    <t>Construção de Modelos 3D</t>
  </si>
  <si>
    <t>1.7</t>
  </si>
  <si>
    <t>Levantamento cadastral</t>
  </si>
  <si>
    <t>1.8</t>
  </si>
  <si>
    <t>Compatibilização de projetos de arquitetura e engenharia</t>
  </si>
  <si>
    <t>1.9</t>
  </si>
  <si>
    <t>Laudos/pareceres técnicos na área de arquitetura</t>
  </si>
  <si>
    <t>UND</t>
  </si>
  <si>
    <t>2.1</t>
  </si>
  <si>
    <t>Projeto de Terraplenagem</t>
  </si>
  <si>
    <t>2.2</t>
  </si>
  <si>
    <t>Levantamento topográfico planialtimétrico</t>
  </si>
  <si>
    <t>2.3</t>
  </si>
  <si>
    <t>Mobilização e desmobilização de equipamento de sondagem</t>
  </si>
  <si>
    <t>2.4</t>
  </si>
  <si>
    <t>Deslocamento de equipamento de sondagem</t>
  </si>
  <si>
    <t>2.5</t>
  </si>
  <si>
    <t>Sondagem a percussão</t>
  </si>
  <si>
    <t>M</t>
  </si>
  <si>
    <t>2.6</t>
  </si>
  <si>
    <t>Projetos de Sistema Viário</t>
  </si>
  <si>
    <t>2.7</t>
  </si>
  <si>
    <t>Projetos de Drenagem de águas pluviais</t>
  </si>
  <si>
    <t>2.8</t>
  </si>
  <si>
    <t>Sistema de Iluminação Publica e Distribuição de Energia</t>
  </si>
  <si>
    <t>2.9</t>
  </si>
  <si>
    <t>Projeto de Vala Técnica</t>
  </si>
  <si>
    <t>Projeto de Estrutura de concreto, aço ou madeira</t>
  </si>
  <si>
    <t>Projeto de Fundações</t>
  </si>
  <si>
    <t>Projeto de contenções</t>
  </si>
  <si>
    <t>Projeto de instalações sanitárias, aguas pluviais e agua potável</t>
  </si>
  <si>
    <t>Projeto de impermeabilização</t>
  </si>
  <si>
    <t>Projeto de Instalações eletricas e luminotécnica</t>
  </si>
  <si>
    <t>Projeto de Subestações</t>
  </si>
  <si>
    <t>Projetos de CFTV, sonorização e alarme</t>
  </si>
  <si>
    <t>Sistema de proteção contra Descarga Atmosférica (SPDA)</t>
  </si>
  <si>
    <t>Projeto de ar comprimido e  gases especiais</t>
  </si>
  <si>
    <t>Projeto de instalações de GLP</t>
  </si>
  <si>
    <t>Projeto de cabeamento estruturado de dados e voz</t>
  </si>
  <si>
    <t>Projeto de instalação de ar condicionado, ventilação mecânica e exaustão</t>
  </si>
  <si>
    <t>Sistema de abastecimento de água</t>
  </si>
  <si>
    <t>Sistema de esgotamento sanitário com tratamento</t>
  </si>
  <si>
    <t>Sistema de irrigação</t>
  </si>
  <si>
    <t>Laudos/pareceres técnicos na área de engenharia</t>
  </si>
  <si>
    <t>Elaboração de Planilha orçamentária</t>
  </si>
  <si>
    <t>DISCIPLINA</t>
  </si>
  <si>
    <t>Projeto de arquitetura</t>
  </si>
  <si>
    <t>Projeto de instalações hidro-sanitárias</t>
  </si>
  <si>
    <t>Projeto de Instalações Elétricas</t>
  </si>
  <si>
    <t>Projeto climatização</t>
  </si>
  <si>
    <t>Projeto de cabeamento estruturado</t>
  </si>
  <si>
    <t>Planilha orçamentária</t>
  </si>
  <si>
    <t>UNIVERSIDADE FEDERAL DA BAHIA</t>
  </si>
  <si>
    <t>SUPERINTENDÊNCIA DE MEIO AMBIENTE E INFRAESTRUTURA</t>
  </si>
  <si>
    <t>ATUALIZAÇÃO:</t>
  </si>
  <si>
    <t>NÚCLEO DE ORÇAMENTO E PLANEJAMENTO</t>
  </si>
  <si>
    <t>Data:</t>
  </si>
  <si>
    <t>Endereço:</t>
  </si>
  <si>
    <t>REFERÊNCIA</t>
  </si>
  <si>
    <t>DESCRIÇÃO</t>
  </si>
  <si>
    <t>QUANTIDADE</t>
  </si>
  <si>
    <t>PREÇO(R$)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</si>
  <si>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</si>
  <si>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</si>
  <si>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</si>
  <si>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</si>
  <si>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</si>
  <si>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</si>
  <si>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</si>
  <si>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</si>
  <si>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</si>
  <si>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</si>
  <si>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</si>
  <si>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</si>
  <si>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</si>
  <si>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</si>
  <si>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4.1</t>
  </si>
  <si>
    <t>4.2</t>
  </si>
  <si>
    <t>4.5</t>
  </si>
  <si>
    <t>4.6</t>
  </si>
  <si>
    <t>4.7</t>
  </si>
  <si>
    <t>4.8</t>
  </si>
  <si>
    <t>4.9</t>
  </si>
  <si>
    <t>4.10</t>
  </si>
  <si>
    <t>Exemplo de comoposição de custo estimado de bloco de projetos</t>
  </si>
  <si>
    <t>Projeto de Prevenção e combate a incêndio e pânico</t>
  </si>
  <si>
    <t>ARQUITETURA - ELABORAÇÃO DE PROJETO</t>
  </si>
  <si>
    <t>ARQUITETURA - ANÁLISE DE PROJETO</t>
  </si>
  <si>
    <t>ENGENHARIA - ELABORAÇÃO DE PROJETO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</si>
  <si>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</si>
  <si>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</si>
  <si>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</si>
  <si>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</si>
  <si>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</si>
  <si>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</si>
  <si>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</si>
  <si>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</si>
  <si>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</si>
  <si>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</si>
  <si>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</si>
  <si>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</si>
  <si>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</si>
  <si>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</si>
  <si>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 xml:space="preserve">ENGENHARIA - ANÁLISE DE PROJETO 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</si>
  <si>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</si>
  <si>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</si>
  <si>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</si>
  <si>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</si>
  <si>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</si>
  <si>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</si>
  <si>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</si>
  <si>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</si>
  <si>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</si>
  <si>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</si>
  <si>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</si>
  <si>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</si>
  <si>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</si>
  <si>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</si>
  <si>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</si>
  <si>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</si>
  <si>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</si>
  <si>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</si>
  <si>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Núcleo de Orçamento e Planejamento / SUMAI</t>
  </si>
  <si>
    <t>Salvador, 05 de dezembro de 2023</t>
  </si>
  <si>
    <t>DEZEMBRO/2023</t>
  </si>
  <si>
    <t>Serviços de Contratação para a Elaboração e Análise de Projetos Arquitetônicos e de Engenharia</t>
  </si>
  <si>
    <t>SINAPI - 10/11/2023 - Bahia       -      ORSE - OUTUBRO/2023 - Sergipe</t>
  </si>
  <si>
    <t>Campi Universitário da Universidade Federal da Bahia</t>
  </si>
  <si>
    <t>PREÇO OFERTADO (R$)</t>
  </si>
  <si>
    <t>TOTAL:</t>
  </si>
  <si>
    <t>FATOR K</t>
  </si>
  <si>
    <t>Total:</t>
  </si>
  <si>
    <t>Eng. Civil Inácio Alves</t>
  </si>
  <si>
    <t>Referências de Custos:</t>
  </si>
  <si>
    <t>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</si>
</sst>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R$ &quot;* #,##0.00_);_(&quot;R$ &quot;* \(#,##0.00\);_(&quot;R$ &quot;* \-??_);_(@_)"/>
    <numFmt numFmtId="165" formatCode="_(* #,##0.00_);_(* \(#,##0.00\);_(* \-??_);_(@_)"/>
    <numFmt numFmtId="166" formatCode="d/m/yy\ h:mm;@"/>
    <numFmt numFmtId="167" formatCode="_-* #,##0.00_-;\-* #,##0.00_-;_-* \-??_-;_-@_-"/>
    <numFmt numFmtId="168" formatCode="_(* #,##0.00_);_(* \(#,##0.00\);_(* &quot;-&quot;??_);_(@_)"/>
  </numFmts>
  <fonts count="59">
    <font>
      <sz val="11"/>
      <color rgb="FF000000"/>
      <name val="Liberation Sans"/>
    </font>
    <font>
      <sz val="11"/>
      <color rgb="FF000000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sz val="10"/>
      <name val="Arial"/>
      <family val="2"/>
    </font>
    <font>
      <b/>
      <sz val="20"/>
      <name val="Arial Narrow"/>
      <family val="2"/>
      <charset val="1"/>
    </font>
    <font>
      <b/>
      <sz val="16"/>
      <color rgb="FF000000"/>
      <name val="Arial Narrow"/>
      <family val="2"/>
      <charset val="1"/>
    </font>
    <font>
      <sz val="10"/>
      <name val="Arial Narrow"/>
      <family val="2"/>
      <charset val="1"/>
    </font>
    <font>
      <b/>
      <sz val="12"/>
      <name val="Arial Narrow"/>
      <family val="2"/>
    </font>
    <font>
      <sz val="10"/>
      <name val="Arial"/>
      <family val="2"/>
      <charset val="1"/>
    </font>
    <font>
      <b/>
      <sz val="16"/>
      <name val="Arial Narrow"/>
      <family val="2"/>
      <charset val="1"/>
    </font>
    <font>
      <sz val="8"/>
      <name val="Arial Narrow"/>
      <family val="2"/>
    </font>
    <font>
      <b/>
      <sz val="14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4"/>
      <name val="Arial Narrow"/>
      <family val="2"/>
    </font>
    <font>
      <sz val="9"/>
      <name val="Arial Narrow"/>
      <family val="2"/>
      <charset val="1"/>
    </font>
    <font>
      <b/>
      <sz val="12"/>
      <name val="Arial Narrow"/>
      <family val="2"/>
      <charset val="1"/>
    </font>
    <font>
      <sz val="10"/>
      <color rgb="FFFF0000"/>
      <name val="Arial Narrow"/>
      <family val="2"/>
      <charset val="1"/>
    </font>
    <font>
      <sz val="14"/>
      <name val="Arial Narrow"/>
      <family val="2"/>
      <charset val="1"/>
    </font>
    <font>
      <sz val="9"/>
      <color rgb="FF000000"/>
      <name val="Arial Narrow"/>
      <family val="2"/>
      <charset val="1"/>
    </font>
    <font>
      <b/>
      <sz val="14"/>
      <color rgb="FFFF0000"/>
      <name val="Arial Narrow"/>
      <family val="2"/>
      <charset val="1"/>
    </font>
    <font>
      <sz val="9"/>
      <color rgb="FFFF0000"/>
      <name val="Arial Narrow"/>
      <family val="2"/>
      <charset val="1"/>
    </font>
    <font>
      <sz val="10"/>
      <name val="Arial"/>
      <family val="2"/>
    </font>
    <font>
      <sz val="10"/>
      <name val="Arial Narrow"/>
      <family val="2"/>
    </font>
    <font>
      <b/>
      <sz val="14"/>
      <color rgb="FF008000"/>
      <name val="Arial Narrow"/>
      <family val="2"/>
      <charset val="1"/>
    </font>
    <font>
      <b/>
      <sz val="9"/>
      <color rgb="FFFF0000"/>
      <name val="Arial Narrow"/>
      <family val="2"/>
      <charset val="1"/>
    </font>
    <font>
      <sz val="14"/>
      <color rgb="FFFF0000"/>
      <name val="Arial Narrow"/>
      <family val="2"/>
      <charset val="1"/>
    </font>
    <font>
      <sz val="14"/>
      <color rgb="FFFF0000"/>
      <name val="Arial Narrow"/>
      <family val="2"/>
    </font>
    <font>
      <b/>
      <sz val="9"/>
      <name val="Arial Narrow"/>
      <family val="2"/>
      <charset val="1"/>
    </font>
    <font>
      <sz val="12"/>
      <name val="Arial"/>
      <family val="2"/>
    </font>
    <font>
      <sz val="10"/>
      <color rgb="FF000000"/>
      <name val="Arial Narrow"/>
      <family val="2"/>
      <charset val="1"/>
    </font>
    <font>
      <b/>
      <sz val="10"/>
      <name val="Arial"/>
      <family val="2"/>
    </font>
    <font>
      <i/>
      <sz val="12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2"/>
      <name val="Arial Narrow"/>
      <family val="2"/>
    </font>
    <font>
      <sz val="12"/>
      <color indexed="8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b/>
      <sz val="14"/>
      <name val="Arial Narrow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 Narrow"/>
      <family val="2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4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164" fontId="14" fillId="0" borderId="0" applyBorder="0" applyProtection="0"/>
    <xf numFmtId="165" fontId="14" fillId="0" borderId="0" applyBorder="0" applyProtection="0"/>
    <xf numFmtId="0" fontId="19" fillId="0" borderId="0"/>
    <xf numFmtId="0" fontId="19" fillId="0" borderId="0"/>
    <xf numFmtId="0" fontId="14" fillId="0" borderId="0"/>
    <xf numFmtId="0" fontId="19" fillId="0" borderId="0"/>
    <xf numFmtId="165" fontId="14" fillId="0" borderId="0" applyBorder="0" applyProtection="0"/>
    <xf numFmtId="0" fontId="19" fillId="0" borderId="0"/>
    <xf numFmtId="9" fontId="14" fillId="0" borderId="0" applyBorder="0" applyProtection="0"/>
    <xf numFmtId="167" fontId="14" fillId="0" borderId="0" applyBorder="0" applyProtection="0"/>
    <xf numFmtId="0" fontId="33" fillId="0" borderId="0"/>
    <xf numFmtId="165" fontId="14" fillId="0" borderId="0" applyBorder="0" applyProtection="0"/>
    <xf numFmtId="0" fontId="19" fillId="0" borderId="0"/>
    <xf numFmtId="168" fontId="14" fillId="0" borderId="0" applyFont="0" applyFill="0" applyBorder="0" applyAlignment="0" applyProtection="0"/>
    <xf numFmtId="0" fontId="14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165" fontId="16" fillId="0" borderId="9" xfId="19" applyFont="1" applyBorder="1" applyAlignment="1" applyProtection="1">
      <alignment horizontal="center" vertical="center" wrapText="1"/>
      <protection locked="0"/>
    </xf>
    <xf numFmtId="0" fontId="17" fillId="0" borderId="0" xfId="20" applyFont="1" applyAlignment="1">
      <alignment vertical="center"/>
    </xf>
    <xf numFmtId="165" fontId="23" fillId="0" borderId="0" xfId="19" applyFont="1" applyBorder="1" applyAlignment="1" applyProtection="1">
      <alignment horizontal="center" vertical="center" wrapText="1"/>
      <protection locked="0"/>
    </xf>
    <xf numFmtId="166" fontId="26" fillId="0" borderId="0" xfId="19" applyNumberFormat="1" applyFont="1" applyBorder="1" applyAlignment="1" applyProtection="1">
      <alignment horizontal="center" vertical="center" wrapText="1"/>
      <protection locked="0"/>
    </xf>
    <xf numFmtId="0" fontId="28" fillId="0" borderId="0" xfId="20" applyFont="1" applyAlignment="1">
      <alignment vertical="center"/>
    </xf>
    <xf numFmtId="0" fontId="26" fillId="0" borderId="0" xfId="20" applyFont="1" applyAlignment="1">
      <alignment vertical="center"/>
    </xf>
    <xf numFmtId="0" fontId="26" fillId="0" borderId="0" xfId="25" applyFont="1" applyAlignment="1">
      <alignment vertical="center"/>
    </xf>
    <xf numFmtId="0" fontId="30" fillId="0" borderId="0" xfId="25" applyFont="1" applyAlignment="1">
      <alignment vertical="center"/>
    </xf>
    <xf numFmtId="0" fontId="17" fillId="0" borderId="0" xfId="25" applyFont="1" applyAlignment="1">
      <alignment vertical="center"/>
    </xf>
    <xf numFmtId="0" fontId="32" fillId="0" borderId="0" xfId="25" applyFont="1" applyAlignment="1">
      <alignment vertical="center"/>
    </xf>
    <xf numFmtId="0" fontId="35" fillId="0" borderId="0" xfId="25" applyFont="1" applyAlignment="1">
      <alignment vertical="center"/>
    </xf>
    <xf numFmtId="0" fontId="31" fillId="0" borderId="0" xfId="25" applyFont="1" applyAlignment="1">
      <alignment vertical="center"/>
    </xf>
    <xf numFmtId="0" fontId="22" fillId="0" borderId="0" xfId="25" applyFont="1" applyAlignment="1">
      <alignment vertical="center"/>
    </xf>
    <xf numFmtId="165" fontId="14" fillId="0" borderId="0" xfId="19"/>
    <xf numFmtId="0" fontId="17" fillId="0" borderId="0" xfId="19" applyNumberFormat="1" applyFont="1" applyBorder="1" applyAlignment="1" applyProtection="1">
      <alignment horizontal="center" vertical="center"/>
    </xf>
    <xf numFmtId="0" fontId="38" fillId="0" borderId="0" xfId="19" applyNumberFormat="1" applyFont="1" applyBorder="1" applyAlignment="1" applyProtection="1">
      <alignment horizontal="center" vertical="center"/>
    </xf>
    <xf numFmtId="165" fontId="17" fillId="0" borderId="0" xfId="19" applyFont="1" applyBorder="1" applyProtection="1"/>
    <xf numFmtId="165" fontId="34" fillId="0" borderId="0" xfId="19" applyFont="1" applyBorder="1" applyProtection="1"/>
    <xf numFmtId="0" fontId="28" fillId="0" borderId="0" xfId="20" applyFont="1" applyAlignment="1">
      <alignment vertical="distributed" wrapText="1"/>
    </xf>
    <xf numFmtId="165" fontId="28" fillId="0" borderId="0" xfId="19" applyFont="1" applyBorder="1" applyAlignment="1" applyProtection="1">
      <alignment horizontal="center"/>
    </xf>
    <xf numFmtId="165" fontId="41" fillId="0" borderId="0" xfId="19" applyFont="1" applyBorder="1" applyAlignment="1" applyProtection="1">
      <alignment horizontal="center"/>
    </xf>
    <xf numFmtId="0" fontId="14" fillId="0" borderId="0" xfId="32"/>
    <xf numFmtId="164" fontId="14" fillId="0" borderId="5" xfId="18" applyFont="1" applyBorder="1"/>
    <xf numFmtId="0" fontId="26" fillId="0" borderId="0" xfId="32" applyFont="1" applyAlignment="1">
      <alignment vertical="center"/>
    </xf>
    <xf numFmtId="0" fontId="29" fillId="0" borderId="0" xfId="32" applyFont="1" applyAlignment="1">
      <alignment vertical="distributed" wrapText="1"/>
    </xf>
    <xf numFmtId="164" fontId="14" fillId="0" borderId="2" xfId="18" applyFont="1" applyBorder="1"/>
    <xf numFmtId="0" fontId="22" fillId="0" borderId="0" xfId="32" applyFont="1" applyAlignment="1">
      <alignment vertical="distributed" wrapText="1"/>
    </xf>
    <xf numFmtId="0" fontId="39" fillId="0" borderId="0" xfId="32" applyFont="1" applyAlignment="1">
      <alignment vertical="center"/>
    </xf>
    <xf numFmtId="0" fontId="31" fillId="0" borderId="0" xfId="32" applyFont="1" applyAlignment="1">
      <alignment vertical="distributed" wrapText="1"/>
    </xf>
    <xf numFmtId="0" fontId="36" fillId="0" borderId="0" xfId="32" applyFont="1" applyAlignment="1">
      <alignment vertical="center"/>
    </xf>
    <xf numFmtId="0" fontId="32" fillId="0" borderId="0" xfId="32" applyFont="1" applyAlignment="1">
      <alignment vertical="center"/>
    </xf>
    <xf numFmtId="0" fontId="37" fillId="0" borderId="0" xfId="32" applyFont="1" applyAlignment="1">
      <alignment vertical="distributed" wrapText="1"/>
    </xf>
    <xf numFmtId="43" fontId="29" fillId="0" borderId="0" xfId="32" applyNumberFormat="1" applyFont="1" applyAlignment="1">
      <alignment vertical="distributed" wrapText="1"/>
    </xf>
    <xf numFmtId="0" fontId="49" fillId="0" borderId="4" xfId="32" applyFont="1" applyBorder="1"/>
    <xf numFmtId="164" fontId="14" fillId="0" borderId="2" xfId="18" applyFont="1" applyBorder="1" applyProtection="1"/>
    <xf numFmtId="49" fontId="22" fillId="0" borderId="6" xfId="21" applyNumberFormat="1" applyFont="1" applyBorder="1" applyAlignment="1" applyProtection="1">
      <alignment horizontal="center" vertical="center" wrapText="1"/>
      <protection locked="0"/>
    </xf>
    <xf numFmtId="49" fontId="24" fillId="0" borderId="6" xfId="23" applyNumberFormat="1" applyFont="1" applyBorder="1" applyAlignment="1" applyProtection="1">
      <alignment horizontal="left" vertical="center" wrapText="1"/>
      <protection locked="0"/>
    </xf>
    <xf numFmtId="0" fontId="49" fillId="0" borderId="21" xfId="32" applyFont="1" applyBorder="1"/>
    <xf numFmtId="0" fontId="49" fillId="0" borderId="22" xfId="32" applyFont="1" applyBorder="1"/>
    <xf numFmtId="164" fontId="14" fillId="0" borderId="23" xfId="18" applyFont="1" applyBorder="1"/>
    <xf numFmtId="164" fontId="14" fillId="0" borderId="24" xfId="18" applyFont="1" applyBorder="1"/>
    <xf numFmtId="165" fontId="40" fillId="0" borderId="26" xfId="19" applyFont="1" applyBorder="1" applyAlignment="1" applyProtection="1">
      <alignment horizontal="right"/>
    </xf>
    <xf numFmtId="0" fontId="20" fillId="0" borderId="27" xfId="20" applyFont="1" applyFill="1" applyBorder="1" applyAlignment="1" applyProtection="1">
      <alignment horizontal="center" vertical="center"/>
      <protection locked="0"/>
    </xf>
    <xf numFmtId="0" fontId="20" fillId="0" borderId="28" xfId="20" applyFont="1" applyFill="1" applyBorder="1" applyAlignment="1" applyProtection="1">
      <alignment horizontal="center" vertical="center"/>
      <protection locked="0"/>
    </xf>
    <xf numFmtId="0" fontId="20" fillId="0" borderId="29" xfId="20" applyFont="1" applyFill="1" applyBorder="1" applyAlignment="1" applyProtection="1">
      <alignment horizontal="center" vertical="center"/>
      <protection locked="0"/>
    </xf>
    <xf numFmtId="164" fontId="14" fillId="0" borderId="25" xfId="18" applyFont="1" applyBorder="1"/>
    <xf numFmtId="165" fontId="40" fillId="0" borderId="19" xfId="19" applyFont="1" applyBorder="1" applyAlignment="1" applyProtection="1">
      <alignment horizontal="right"/>
    </xf>
    <xf numFmtId="164" fontId="14" fillId="0" borderId="31" xfId="18" applyFont="1" applyBorder="1"/>
    <xf numFmtId="165" fontId="40" fillId="0" borderId="20" xfId="19" applyFont="1" applyBorder="1" applyAlignment="1" applyProtection="1">
      <alignment horizontal="right"/>
    </xf>
    <xf numFmtId="165" fontId="40" fillId="9" borderId="28" xfId="19" applyFont="1" applyFill="1" applyBorder="1" applyAlignment="1" applyProtection="1">
      <alignment horizontal="center"/>
    </xf>
    <xf numFmtId="165" fontId="40" fillId="9" borderId="28" xfId="19" applyFont="1" applyFill="1" applyBorder="1" applyAlignment="1" applyProtection="1">
      <alignment horizontal="right"/>
    </xf>
    <xf numFmtId="165" fontId="40" fillId="9" borderId="29" xfId="19" applyFont="1" applyFill="1" applyBorder="1" applyAlignment="1" applyProtection="1">
      <alignment horizontal="right"/>
    </xf>
    <xf numFmtId="10" fontId="29" fillId="0" borderId="0" xfId="33" applyNumberFormat="1" applyFont="1" applyAlignment="1">
      <alignment vertical="distributed" wrapText="1"/>
    </xf>
    <xf numFmtId="49" fontId="21" fillId="0" borderId="0" xfId="22" applyNumberFormat="1" applyFont="1" applyBorder="1" applyAlignment="1" applyProtection="1">
      <alignment horizontal="center" vertical="center" wrapText="1"/>
      <protection locked="0"/>
    </xf>
    <xf numFmtId="166" fontId="21" fillId="0" borderId="0" xfId="22" applyNumberFormat="1" applyFont="1" applyBorder="1" applyAlignment="1" applyProtection="1">
      <alignment horizontal="center" vertical="center" wrapText="1"/>
      <protection locked="0"/>
    </xf>
    <xf numFmtId="49" fontId="24" fillId="0" borderId="0" xfId="23" applyNumberFormat="1" applyFont="1" applyBorder="1" applyAlignment="1" applyProtection="1">
      <alignment horizontal="left" vertical="center" wrapText="1"/>
      <protection locked="0"/>
    </xf>
    <xf numFmtId="49" fontId="25" fillId="0" borderId="0" xfId="23" applyNumberFormat="1" applyFont="1" applyBorder="1" applyAlignment="1" applyProtection="1">
      <alignment horizontal="left" vertical="center" wrapText="1"/>
      <protection locked="0"/>
    </xf>
    <xf numFmtId="49" fontId="24" fillId="0" borderId="0" xfId="23" applyNumberFormat="1" applyFont="1" applyBorder="1" applyAlignment="1" applyProtection="1">
      <alignment vertical="distributed" wrapText="1"/>
      <protection locked="0"/>
    </xf>
    <xf numFmtId="164" fontId="42" fillId="9" borderId="28" xfId="18" applyFont="1" applyFill="1" applyBorder="1"/>
    <xf numFmtId="164" fontId="42" fillId="9" borderId="29" xfId="18" applyFont="1" applyFill="1" applyBorder="1"/>
    <xf numFmtId="167" fontId="40" fillId="9" borderId="9" xfId="27" applyFont="1" applyFill="1" applyBorder="1" applyAlignment="1" applyProtection="1">
      <alignment horizontal="center"/>
    </xf>
    <xf numFmtId="167" fontId="40" fillId="9" borderId="10" xfId="27" applyFont="1" applyFill="1" applyBorder="1" applyAlignment="1" applyProtection="1">
      <alignment horizontal="center"/>
    </xf>
    <xf numFmtId="0" fontId="48" fillId="9" borderId="11" xfId="32" applyFont="1" applyFill="1" applyBorder="1" applyAlignment="1">
      <alignment horizontal="center"/>
    </xf>
    <xf numFmtId="0" fontId="48" fillId="9" borderId="12" xfId="32" applyFont="1" applyFill="1" applyBorder="1" applyAlignment="1">
      <alignment horizontal="center"/>
    </xf>
    <xf numFmtId="2" fontId="48" fillId="9" borderId="13" xfId="32" applyNumberFormat="1" applyFont="1" applyFill="1" applyBorder="1" applyAlignment="1">
      <alignment horizontal="center"/>
    </xf>
    <xf numFmtId="0" fontId="14" fillId="0" borderId="27" xfId="32" applyFont="1" applyBorder="1"/>
    <xf numFmtId="167" fontId="40" fillId="0" borderId="28" xfId="27" applyFont="1" applyBorder="1" applyAlignment="1" applyProtection="1">
      <alignment horizontal="center"/>
    </xf>
    <xf numFmtId="167" fontId="40" fillId="0" borderId="29" xfId="27" applyFont="1" applyBorder="1" applyAlignment="1" applyProtection="1">
      <alignment horizontal="center"/>
    </xf>
    <xf numFmtId="0" fontId="58" fillId="9" borderId="8" xfId="32" applyFont="1" applyFill="1" applyBorder="1"/>
    <xf numFmtId="0" fontId="48" fillId="9" borderId="27" xfId="32" applyFont="1" applyFill="1" applyBorder="1" applyAlignment="1">
      <alignment horizontal="right"/>
    </xf>
    <xf numFmtId="164" fontId="14" fillId="0" borderId="31" xfId="18" applyFont="1" applyBorder="1" applyProtection="1"/>
    <xf numFmtId="164" fontId="14" fillId="0" borderId="2" xfId="18" applyFont="1" applyFill="1" applyBorder="1" applyProtection="1"/>
    <xf numFmtId="164" fontId="14" fillId="0" borderId="2" xfId="32" applyNumberFormat="1" applyFont="1" applyBorder="1" applyProtection="1"/>
    <xf numFmtId="164" fontId="14" fillId="0" borderId="25" xfId="18" applyFont="1" applyBorder="1" applyProtection="1"/>
    <xf numFmtId="165" fontId="17" fillId="0" borderId="9" xfId="19" applyFont="1" applyBorder="1" applyProtection="1">
      <protection locked="0"/>
    </xf>
    <xf numFmtId="165" fontId="18" fillId="0" borderId="10" xfId="19" applyFont="1" applyBorder="1" applyProtection="1">
      <protection locked="0"/>
    </xf>
    <xf numFmtId="165" fontId="18" fillId="0" borderId="7" xfId="19" applyFont="1" applyBorder="1" applyProtection="1">
      <protection locked="0"/>
    </xf>
    <xf numFmtId="165" fontId="24" fillId="0" borderId="0" xfId="19" applyFont="1" applyBorder="1" applyProtection="1">
      <protection locked="0"/>
    </xf>
    <xf numFmtId="165" fontId="24" fillId="0" borderId="12" xfId="19" applyFont="1" applyBorder="1" applyProtection="1">
      <protection locked="0"/>
    </xf>
    <xf numFmtId="165" fontId="18" fillId="0" borderId="13" xfId="19" applyFont="1" applyBorder="1" applyProtection="1">
      <protection locked="0"/>
    </xf>
    <xf numFmtId="0" fontId="55" fillId="9" borderId="15" xfId="19" applyNumberFormat="1" applyFont="1" applyFill="1" applyBorder="1" applyAlignment="1" applyProtection="1">
      <alignment horizontal="center" vertical="center" wrapText="1"/>
      <protection locked="0"/>
    </xf>
    <xf numFmtId="0" fontId="55" fillId="9" borderId="16" xfId="19" applyNumberFormat="1" applyFont="1" applyFill="1" applyBorder="1" applyAlignment="1" applyProtection="1">
      <alignment horizontal="center" vertical="center" wrapText="1"/>
      <protection locked="0"/>
    </xf>
    <xf numFmtId="0" fontId="55" fillId="9" borderId="17" xfId="19" applyNumberFormat="1" applyFont="1" applyFill="1" applyBorder="1" applyAlignment="1" applyProtection="1">
      <alignment horizontal="center" vertical="center" wrapText="1"/>
      <protection locked="0"/>
    </xf>
    <xf numFmtId="165" fontId="55" fillId="9" borderId="17" xfId="19" applyFont="1" applyFill="1" applyBorder="1" applyAlignment="1" applyProtection="1">
      <alignment horizontal="center" vertical="center" wrapText="1"/>
      <protection locked="0"/>
    </xf>
    <xf numFmtId="165" fontId="56" fillId="9" borderId="18" xfId="19" applyFont="1" applyFill="1" applyBorder="1" applyAlignment="1" applyProtection="1">
      <alignment horizontal="center" vertical="center" wrapText="1"/>
      <protection locked="0"/>
    </xf>
    <xf numFmtId="0" fontId="40" fillId="9" borderId="27" xfId="32" applyFont="1" applyFill="1" applyBorder="1" applyAlignment="1" applyProtection="1">
      <alignment horizontal="center"/>
      <protection locked="0"/>
    </xf>
    <xf numFmtId="0" fontId="43" fillId="9" borderId="28" xfId="19" applyNumberFormat="1" applyFont="1" applyFill="1" applyBorder="1" applyAlignment="1" applyProtection="1">
      <alignment horizontal="center" vertical="center"/>
      <protection locked="0"/>
    </xf>
    <xf numFmtId="0" fontId="40" fillId="9" borderId="28" xfId="27" applyNumberFormat="1" applyFont="1" applyFill="1" applyBorder="1" applyAlignment="1" applyProtection="1">
      <alignment horizontal="center" vertical="center"/>
      <protection locked="0"/>
    </xf>
    <xf numFmtId="0" fontId="45" fillId="9" borderId="28" xfId="32" applyFont="1" applyFill="1" applyBorder="1" applyProtection="1">
      <protection locked="0"/>
    </xf>
    <xf numFmtId="165" fontId="40" fillId="9" borderId="28" xfId="19" applyFont="1" applyFill="1" applyBorder="1" applyAlignment="1" applyProtection="1">
      <alignment horizontal="center"/>
      <protection locked="0"/>
    </xf>
    <xf numFmtId="165" fontId="40" fillId="9" borderId="28" xfId="19" applyFont="1" applyFill="1" applyBorder="1" applyAlignment="1" applyProtection="1">
      <alignment horizontal="right"/>
      <protection locked="0"/>
    </xf>
    <xf numFmtId="165" fontId="40" fillId="9" borderId="29" xfId="19" applyFont="1" applyFill="1" applyBorder="1" applyAlignment="1" applyProtection="1">
      <alignment horizontal="right"/>
      <protection locked="0"/>
    </xf>
    <xf numFmtId="0" fontId="40" fillId="0" borderId="21" xfId="32" applyFont="1" applyBorder="1" applyAlignment="1" applyProtection="1">
      <alignment horizontal="center"/>
      <protection locked="0"/>
    </xf>
    <xf numFmtId="0" fontId="14" fillId="0" borderId="31" xfId="32" applyFont="1" applyBorder="1" applyAlignment="1" applyProtection="1">
      <alignment horizontal="center"/>
      <protection locked="0"/>
    </xf>
    <xf numFmtId="0" fontId="14" fillId="0" borderId="32" xfId="32" applyFont="1" applyBorder="1" applyAlignment="1" applyProtection="1">
      <alignment horizontal="center"/>
      <protection locked="0"/>
    </xf>
    <xf numFmtId="0" fontId="14" fillId="0" borderId="32" xfId="32" applyFont="1" applyBorder="1" applyProtection="1">
      <protection locked="0"/>
    </xf>
    <xf numFmtId="165" fontId="44" fillId="0" borderId="31" xfId="19" applyFont="1" applyBorder="1" applyAlignment="1" applyProtection="1">
      <alignment horizontal="right"/>
      <protection locked="0"/>
    </xf>
    <xf numFmtId="0" fontId="40" fillId="0" borderId="4" xfId="32" applyFont="1" applyBorder="1" applyAlignment="1" applyProtection="1">
      <alignment horizontal="center"/>
      <protection locked="0"/>
    </xf>
    <xf numFmtId="0" fontId="14" fillId="0" borderId="2" xfId="32" applyFont="1" applyBorder="1" applyAlignment="1" applyProtection="1">
      <alignment horizontal="center"/>
      <protection locked="0"/>
    </xf>
    <xf numFmtId="0" fontId="14" fillId="0" borderId="3" xfId="32" applyFont="1" applyBorder="1" applyAlignment="1" applyProtection="1">
      <alignment horizontal="center"/>
      <protection locked="0"/>
    </xf>
    <xf numFmtId="0" fontId="14" fillId="0" borderId="3" xfId="32" applyFont="1" applyBorder="1" applyProtection="1">
      <protection locked="0"/>
    </xf>
    <xf numFmtId="165" fontId="44" fillId="0" borderId="2" xfId="19" applyFont="1" applyBorder="1" applyAlignment="1" applyProtection="1">
      <alignment horizontal="right"/>
      <protection locked="0"/>
    </xf>
    <xf numFmtId="0" fontId="14" fillId="0" borderId="2" xfId="32" applyFont="1" applyBorder="1" applyProtection="1">
      <protection locked="0"/>
    </xf>
    <xf numFmtId="165" fontId="47" fillId="0" borderId="2" xfId="19" applyFont="1" applyBorder="1" applyAlignment="1" applyProtection="1">
      <alignment horizontal="right"/>
      <protection locked="0"/>
    </xf>
    <xf numFmtId="165" fontId="46" fillId="0" borderId="2" xfId="19" applyFont="1" applyBorder="1" applyAlignment="1" applyProtection="1">
      <alignment horizontal="right"/>
      <protection locked="0"/>
    </xf>
    <xf numFmtId="165" fontId="40" fillId="0" borderId="2" xfId="19" applyFont="1" applyFill="1" applyBorder="1" applyAlignment="1" applyProtection="1">
      <alignment horizontal="right"/>
      <protection locked="0"/>
    </xf>
    <xf numFmtId="165" fontId="45" fillId="0" borderId="2" xfId="19" applyFont="1" applyBorder="1" applyAlignment="1" applyProtection="1">
      <alignment horizontal="right"/>
      <protection locked="0"/>
    </xf>
    <xf numFmtId="165" fontId="40" fillId="0" borderId="2" xfId="19" applyFont="1" applyBorder="1" applyAlignment="1" applyProtection="1">
      <alignment horizontal="right"/>
      <protection locked="0"/>
    </xf>
    <xf numFmtId="0" fontId="40" fillId="0" borderId="22" xfId="32" applyFont="1" applyBorder="1" applyAlignment="1" applyProtection="1">
      <alignment horizontal="center"/>
      <protection locked="0"/>
    </xf>
    <xf numFmtId="0" fontId="14" fillId="0" borderId="25" xfId="32" applyFont="1" applyBorder="1" applyAlignment="1" applyProtection="1">
      <alignment horizontal="center"/>
      <protection locked="0"/>
    </xf>
    <xf numFmtId="0" fontId="14" fillId="0" borderId="30" xfId="32" applyFont="1" applyBorder="1" applyAlignment="1" applyProtection="1">
      <alignment horizontal="center"/>
      <protection locked="0"/>
    </xf>
    <xf numFmtId="0" fontId="14" fillId="0" borderId="25" xfId="32" applyFont="1" applyBorder="1" applyProtection="1">
      <protection locked="0"/>
    </xf>
    <xf numFmtId="165" fontId="44" fillId="0" borderId="25" xfId="19" applyFont="1" applyBorder="1" applyAlignment="1" applyProtection="1">
      <alignment horizontal="right"/>
      <protection locked="0"/>
    </xf>
    <xf numFmtId="0" fontId="17" fillId="0" borderId="0" xfId="19" applyNumberFormat="1" applyFont="1" applyBorder="1" applyAlignment="1" applyProtection="1">
      <alignment horizontal="center" vertical="center"/>
      <protection locked="0"/>
    </xf>
    <xf numFmtId="0" fontId="38" fillId="0" borderId="0" xfId="19" applyNumberFormat="1" applyFont="1" applyBorder="1" applyAlignment="1" applyProtection="1">
      <alignment horizontal="center" vertical="center"/>
      <protection locked="0"/>
    </xf>
    <xf numFmtId="0" fontId="28" fillId="0" borderId="0" xfId="20" applyFont="1" applyAlignment="1" applyProtection="1">
      <alignment vertical="distributed" wrapText="1"/>
      <protection locked="0"/>
    </xf>
    <xf numFmtId="165" fontId="28" fillId="0" borderId="0" xfId="19" applyFont="1" applyBorder="1" applyAlignment="1" applyProtection="1">
      <alignment horizontal="center"/>
      <protection locked="0"/>
    </xf>
    <xf numFmtId="165" fontId="41" fillId="0" borderId="0" xfId="19" applyFont="1" applyBorder="1" applyAlignment="1" applyProtection="1">
      <alignment horizontal="center"/>
      <protection locked="0"/>
    </xf>
    <xf numFmtId="165" fontId="17" fillId="0" borderId="0" xfId="19" applyFont="1" applyBorder="1" applyProtection="1">
      <protection locked="0"/>
    </xf>
    <xf numFmtId="165" fontId="34" fillId="0" borderId="0" xfId="19" applyFont="1" applyBorder="1" applyProtection="1">
      <protection locked="0"/>
    </xf>
    <xf numFmtId="0" fontId="53" fillId="0" borderId="0" xfId="31" applyNumberFormat="1" applyFont="1" applyAlignment="1" applyProtection="1">
      <alignment horizontal="left" vertical="center"/>
      <protection locked="0"/>
    </xf>
    <xf numFmtId="0" fontId="51" fillId="0" borderId="0" xfId="31" applyNumberFormat="1" applyFont="1" applyAlignment="1" applyProtection="1">
      <alignment horizontal="center" vertical="center"/>
      <protection locked="0"/>
    </xf>
    <xf numFmtId="49" fontId="51" fillId="0" borderId="0" xfId="31" applyNumberFormat="1" applyFont="1" applyAlignment="1" applyProtection="1">
      <alignment horizontal="center" vertical="center"/>
      <protection locked="0"/>
    </xf>
    <xf numFmtId="0" fontId="52" fillId="0" borderId="0" xfId="32" applyFont="1" applyAlignment="1" applyProtection="1">
      <alignment vertical="distributed" wrapText="1"/>
      <protection locked="0"/>
    </xf>
    <xf numFmtId="0" fontId="51" fillId="0" borderId="0" xfId="31" applyNumberFormat="1" applyFont="1" applyAlignment="1" applyProtection="1">
      <alignment horizontal="left" vertical="center"/>
      <protection locked="0"/>
    </xf>
    <xf numFmtId="49" fontId="51" fillId="0" borderId="0" xfId="31" applyNumberFormat="1" applyFont="1" applyAlignment="1" applyProtection="1">
      <alignment horizontal="left" vertical="center"/>
      <protection locked="0"/>
    </xf>
    <xf numFmtId="0" fontId="51" fillId="0" borderId="0" xfId="32" applyFont="1" applyAlignment="1" applyProtection="1">
      <alignment vertical="distributed" wrapText="1"/>
      <protection locked="0"/>
    </xf>
    <xf numFmtId="49" fontId="22" fillId="0" borderId="0" xfId="21" applyNumberFormat="1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50" fillId="0" borderId="0" xfId="0" applyFont="1" applyAlignment="1" applyProtection="1">
      <alignment horizontal="center"/>
      <protection locked="0"/>
    </xf>
    <xf numFmtId="0" fontId="54" fillId="0" borderId="33" xfId="24" applyNumberFormat="1" applyFont="1" applyFill="1" applyBorder="1" applyAlignment="1" applyProtection="1">
      <alignment horizontal="left" vertical="center"/>
      <protection locked="0"/>
    </xf>
    <xf numFmtId="0" fontId="54" fillId="0" borderId="34" xfId="24" applyNumberFormat="1" applyFont="1" applyFill="1" applyBorder="1" applyAlignment="1" applyProtection="1">
      <alignment horizontal="left" vertical="center"/>
      <protection locked="0"/>
    </xf>
    <xf numFmtId="10" fontId="27" fillId="0" borderId="12" xfId="33" applyNumberFormat="1" applyFont="1" applyBorder="1" applyAlignment="1" applyProtection="1">
      <alignment horizontal="center" wrapText="1"/>
      <protection locked="0"/>
    </xf>
    <xf numFmtId="0" fontId="20" fillId="0" borderId="14" xfId="20" applyFont="1" applyFill="1" applyBorder="1" applyAlignment="1" applyProtection="1">
      <alignment horizontal="center" vertical="center"/>
      <protection locked="0"/>
    </xf>
    <xf numFmtId="0" fontId="14" fillId="0" borderId="35" xfId="32" applyFont="1" applyBorder="1" applyAlignment="1" applyProtection="1">
      <alignment horizontal="center"/>
      <protection locked="0"/>
    </xf>
    <xf numFmtId="0" fontId="14" fillId="0" borderId="36" xfId="32" applyFont="1" applyBorder="1" applyAlignment="1" applyProtection="1">
      <alignment horizontal="center"/>
      <protection locked="0"/>
    </xf>
    <xf numFmtId="0" fontId="25" fillId="0" borderId="0" xfId="0" applyFont="1" applyAlignment="1" applyProtection="1">
      <alignment horizontal="center"/>
      <protection locked="0"/>
    </xf>
    <xf numFmtId="49" fontId="24" fillId="0" borderId="6" xfId="23" applyNumberFormat="1" applyFont="1" applyBorder="1" applyAlignment="1" applyProtection="1">
      <alignment horizontal="left" vertical="center" wrapText="1"/>
      <protection locked="0"/>
    </xf>
    <xf numFmtId="49" fontId="57" fillId="0" borderId="0" xfId="23" applyNumberFormat="1" applyFont="1" applyBorder="1" applyAlignment="1" applyProtection="1">
      <alignment horizontal="center" wrapText="1"/>
      <protection locked="0"/>
    </xf>
    <xf numFmtId="164" fontId="15" fillId="0" borderId="8" xfId="18" applyFont="1" applyBorder="1" applyAlignment="1" applyProtection="1">
      <alignment horizontal="center" vertical="center" wrapText="1"/>
      <protection locked="0"/>
    </xf>
    <xf numFmtId="49" fontId="20" fillId="0" borderId="6" xfId="21" applyNumberFormat="1" applyFont="1" applyBorder="1" applyAlignment="1" applyProtection="1">
      <alignment horizontal="center" vertical="center" wrapText="1"/>
      <protection locked="0"/>
    </xf>
    <xf numFmtId="49" fontId="22" fillId="0" borderId="6" xfId="21" applyNumberFormat="1" applyFont="1" applyBorder="1" applyAlignment="1" applyProtection="1">
      <alignment horizontal="center" vertical="center" wrapText="1"/>
      <protection locked="0"/>
    </xf>
    <xf numFmtId="0" fontId="22" fillId="0" borderId="6" xfId="24" applyNumberFormat="1" applyFont="1" applyBorder="1" applyAlignment="1" applyProtection="1">
      <alignment horizontal="left" vertical="center" wrapText="1"/>
      <protection locked="0"/>
    </xf>
    <xf numFmtId="49" fontId="27" fillId="0" borderId="0" xfId="23" applyNumberFormat="1" applyFont="1" applyBorder="1" applyAlignment="1" applyProtection="1">
      <alignment horizontal="center" vertical="center" wrapText="1"/>
      <protection locked="0"/>
    </xf>
    <xf numFmtId="49" fontId="24" fillId="0" borderId="0" xfId="23" applyNumberFormat="1" applyFont="1" applyBorder="1" applyAlignment="1" applyProtection="1">
      <alignment horizontal="center" wrapText="1"/>
      <protection locked="0"/>
    </xf>
    <xf numFmtId="49" fontId="22" fillId="0" borderId="0" xfId="21" applyNumberFormat="1" applyFont="1" applyBorder="1" applyAlignment="1" applyProtection="1">
      <alignment horizontal="center" vertical="center" wrapText="1"/>
      <protection locked="0"/>
    </xf>
  </cellXfs>
  <cellStyles count="34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Hyperlink" xfId="12"/>
    <cellStyle name="Moeda 2 2" xfId="18"/>
    <cellStyle name="Neutral" xfId="13"/>
    <cellStyle name="Normal" xfId="0" builtinId="0" customBuiltin="1"/>
    <cellStyle name="Normal 2" xfId="28"/>
    <cellStyle name="Normal 2 2" xfId="20"/>
    <cellStyle name="Normal 2 2 2 2" xfId="25"/>
    <cellStyle name="Normal 2 2 2 2 2" xfId="32"/>
    <cellStyle name="Normal 2 2 3" xfId="30"/>
    <cellStyle name="Normal 4 11 2 2" xfId="22"/>
    <cellStyle name="Normal 4 2" xfId="23"/>
    <cellStyle name="Normal 4 3" xfId="21"/>
    <cellStyle name="Note" xfId="14"/>
    <cellStyle name="Porcentagem" xfId="33" builtinId="5"/>
    <cellStyle name="Porcentagem 2" xfId="26"/>
    <cellStyle name="Separador de milhares 3 2" xfId="24"/>
    <cellStyle name="Status" xfId="15"/>
    <cellStyle name="Text" xfId="16"/>
    <cellStyle name="Vírgula 11" xfId="31"/>
    <cellStyle name="Vírgula 2" xfId="19"/>
    <cellStyle name="Vírgula 3 4" xfId="27"/>
    <cellStyle name="Vírgula 8 2" xfId="29"/>
    <cellStyle name="Warning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111125</xdr:colOff>
      <xdr:row>0</xdr:row>
      <xdr:rowOff>310386</xdr:rowOff>
    </xdr:from>
    <xdr:to>
      <xdr:col>7</xdr:col>
      <xdr:colOff>896938</xdr:colOff>
      <xdr:row>7</xdr:row>
      <xdr:rowOff>101353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71DC3B17-3BEA-4E9E-9499-572952CFB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6125" y="310386"/>
          <a:ext cx="785813" cy="1426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  <sheetName val="1ª Medição 6º Aditiv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serviço"/>
      <sheetName val="QUANTITATIVO"/>
      <sheetName val="COMPOSIÇÕES "/>
      <sheetName val="SERVIÇOS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P93"/>
  <sheetViews>
    <sheetView showZeros="0" tabSelected="1" view="pageBreakPreview" topLeftCell="A67" zoomScale="120" zoomScaleNormal="75" zoomScaleSheetLayoutView="120" zoomScalePageLayoutView="70" workbookViewId="0">
      <selection activeCell="I87" sqref="I87"/>
    </sheetView>
  </sheetViews>
  <sheetFormatPr defaultColWidth="13.75" defaultRowHeight="18"/>
  <cols>
    <col min="1" max="1" width="7.25" style="15" customWidth="1"/>
    <col min="2" max="2" width="8.875" style="15" customWidth="1"/>
    <col min="3" max="3" width="13.75" style="16" customWidth="1"/>
    <col min="4" max="4" width="79.875" style="19" customWidth="1"/>
    <col min="5" max="5" width="8.625" style="20" customWidth="1"/>
    <col min="6" max="6" width="10.625" style="21" customWidth="1"/>
    <col min="7" max="7" width="12.625" style="17" customWidth="1"/>
    <col min="8" max="8" width="12.625" style="18" customWidth="1"/>
    <col min="9" max="9" width="19.125" style="5" customWidth="1"/>
    <col min="10" max="1004" width="13.75" style="5"/>
    <col min="1005" max="16384" width="13.75" style="22"/>
  </cols>
  <sheetData>
    <row r="1" spans="1:9" s="2" customFormat="1" ht="25.5" customHeight="1">
      <c r="A1" s="140" t="s">
        <v>70</v>
      </c>
      <c r="B1" s="140"/>
      <c r="C1" s="140"/>
      <c r="D1" s="140"/>
      <c r="E1" s="140"/>
      <c r="F1" s="1"/>
      <c r="G1" s="75"/>
      <c r="H1" s="76"/>
    </row>
    <row r="2" spans="1:9" s="2" customFormat="1" ht="15.75" customHeight="1">
      <c r="A2" s="141" t="s">
        <v>71</v>
      </c>
      <c r="B2" s="141"/>
      <c r="C2" s="141"/>
      <c r="D2" s="141"/>
      <c r="E2" s="141"/>
      <c r="F2" s="54" t="s">
        <v>72</v>
      </c>
      <c r="G2" s="55">
        <f ca="1">NOW()</f>
        <v>45267.409252314814</v>
      </c>
      <c r="H2" s="77"/>
    </row>
    <row r="3" spans="1:9" s="2" customFormat="1" ht="15.75" customHeight="1">
      <c r="A3" s="142" t="s">
        <v>73</v>
      </c>
      <c r="B3" s="142"/>
      <c r="C3" s="142"/>
      <c r="D3" s="142"/>
      <c r="E3" s="142"/>
      <c r="F3" s="3"/>
      <c r="G3" s="78"/>
      <c r="H3" s="77"/>
    </row>
    <row r="4" spans="1:9" s="2" customFormat="1" ht="15.75" customHeight="1">
      <c r="A4" s="36"/>
      <c r="B4" s="128"/>
      <c r="C4" s="128"/>
      <c r="D4" s="128"/>
      <c r="E4" s="128"/>
      <c r="F4" s="3"/>
      <c r="G4" s="78"/>
      <c r="H4" s="77"/>
    </row>
    <row r="5" spans="1:9" s="2" customFormat="1" ht="15.75" customHeight="1">
      <c r="A5" s="146" t="s">
        <v>152</v>
      </c>
      <c r="B5" s="146"/>
      <c r="C5" s="146"/>
      <c r="D5" s="146"/>
      <c r="E5" s="146"/>
      <c r="F5" s="3"/>
      <c r="G5" s="78"/>
      <c r="H5" s="77"/>
    </row>
    <row r="6" spans="1:9" s="2" customFormat="1">
      <c r="A6" s="37"/>
      <c r="B6" s="56"/>
      <c r="C6" s="57"/>
      <c r="D6" s="58"/>
      <c r="E6" s="145" t="s">
        <v>74</v>
      </c>
      <c r="F6" s="145"/>
      <c r="G6" s="4"/>
      <c r="H6" s="77"/>
    </row>
    <row r="7" spans="1:9" s="2" customFormat="1" ht="22.5" customHeight="1">
      <c r="A7" s="143" t="s">
        <v>143</v>
      </c>
      <c r="B7" s="143"/>
      <c r="C7" s="143"/>
      <c r="D7" s="143"/>
      <c r="E7" s="144" t="s">
        <v>142</v>
      </c>
      <c r="F7" s="144"/>
      <c r="G7" s="4"/>
      <c r="H7" s="77"/>
    </row>
    <row r="8" spans="1:9" s="2" customFormat="1" ht="15.75" customHeight="1">
      <c r="A8" s="138" t="s">
        <v>75</v>
      </c>
      <c r="B8" s="138"/>
      <c r="C8" s="138"/>
      <c r="D8" s="138"/>
      <c r="E8" s="139" t="s">
        <v>148</v>
      </c>
      <c r="F8" s="139"/>
      <c r="G8" s="78"/>
      <c r="H8" s="77"/>
    </row>
    <row r="9" spans="1:9" ht="16.5" customHeight="1" thickBot="1">
      <c r="A9" s="131" t="s">
        <v>145</v>
      </c>
      <c r="B9" s="132"/>
      <c r="C9" s="132"/>
      <c r="D9" s="132"/>
      <c r="E9" s="133">
        <v>1</v>
      </c>
      <c r="F9" s="133"/>
      <c r="G9" s="79"/>
      <c r="H9" s="80"/>
    </row>
    <row r="10" spans="1:9" s="2" customFormat="1" ht="24.75" customHeight="1" thickBot="1">
      <c r="A10" s="134" t="s">
        <v>0</v>
      </c>
      <c r="B10" s="134"/>
      <c r="C10" s="134"/>
      <c r="D10" s="134"/>
      <c r="E10" s="134"/>
      <c r="F10" s="134"/>
      <c r="G10" s="134"/>
      <c r="H10" s="134"/>
    </row>
    <row r="11" spans="1:9" s="2" customFormat="1" ht="18" customHeight="1" thickBot="1">
      <c r="A11" s="43"/>
      <c r="B11" s="44"/>
      <c r="C11" s="44"/>
      <c r="D11" s="44"/>
      <c r="E11" s="44"/>
      <c r="F11" s="44"/>
      <c r="G11" s="44"/>
      <c r="H11" s="45"/>
    </row>
    <row r="12" spans="1:9" s="6" customFormat="1" ht="21.95" customHeight="1" thickBot="1">
      <c r="A12" s="81" t="s">
        <v>1</v>
      </c>
      <c r="B12" s="82" t="s">
        <v>2</v>
      </c>
      <c r="C12" s="82" t="s">
        <v>76</v>
      </c>
      <c r="D12" s="83" t="s">
        <v>77</v>
      </c>
      <c r="E12" s="82" t="s">
        <v>25</v>
      </c>
      <c r="F12" s="82" t="s">
        <v>78</v>
      </c>
      <c r="G12" s="84" t="s">
        <v>79</v>
      </c>
      <c r="H12" s="85" t="s">
        <v>146</v>
      </c>
    </row>
    <row r="13" spans="1:9" s="7" customFormat="1" ht="18" customHeight="1" thickBot="1">
      <c r="A13" s="86">
        <v>1</v>
      </c>
      <c r="B13" s="87"/>
      <c r="C13" s="88"/>
      <c r="D13" s="89" t="s">
        <v>104</v>
      </c>
      <c r="E13" s="90"/>
      <c r="F13" s="91"/>
      <c r="G13" s="91"/>
      <c r="H13" s="92"/>
    </row>
    <row r="14" spans="1:9" s="7" customFormat="1" ht="18" customHeight="1">
      <c r="A14" s="93" t="s">
        <v>3</v>
      </c>
      <c r="B14" s="94" t="s">
        <v>5</v>
      </c>
      <c r="C14" s="95">
        <v>7030</v>
      </c>
      <c r="D14" s="96" t="s">
        <v>4</v>
      </c>
      <c r="E14" s="94" t="s">
        <v>6</v>
      </c>
      <c r="F14" s="97"/>
      <c r="G14" s="71">
        <v>21.39</v>
      </c>
      <c r="H14" s="49">
        <f t="shared" ref="H14:H22" si="0">G14*$E$9</f>
        <v>21.39</v>
      </c>
    </row>
    <row r="15" spans="1:9" s="8" customFormat="1" ht="18" customHeight="1">
      <c r="A15" s="98" t="s">
        <v>8</v>
      </c>
      <c r="B15" s="99" t="s">
        <v>5</v>
      </c>
      <c r="C15" s="100">
        <v>12819</v>
      </c>
      <c r="D15" s="101" t="s">
        <v>9</v>
      </c>
      <c r="E15" s="99" t="s">
        <v>6</v>
      </c>
      <c r="F15" s="102"/>
      <c r="G15" s="35">
        <v>3.08</v>
      </c>
      <c r="H15" s="42">
        <f t="shared" si="0"/>
        <v>3.08</v>
      </c>
    </row>
    <row r="16" spans="1:9" s="7" customFormat="1" ht="18" customHeight="1">
      <c r="A16" s="98" t="s">
        <v>10</v>
      </c>
      <c r="B16" s="99" t="s">
        <v>5</v>
      </c>
      <c r="C16" s="100">
        <v>7033</v>
      </c>
      <c r="D16" s="101" t="s">
        <v>11</v>
      </c>
      <c r="E16" s="99" t="s">
        <v>6</v>
      </c>
      <c r="F16" s="102"/>
      <c r="G16" s="35">
        <v>18.73</v>
      </c>
      <c r="H16" s="42">
        <f t="shared" si="0"/>
        <v>18.73</v>
      </c>
      <c r="I16" s="9"/>
    </row>
    <row r="17" spans="1:9" s="7" customFormat="1" ht="18" customHeight="1">
      <c r="A17" s="98" t="s">
        <v>12</v>
      </c>
      <c r="B17" s="99" t="s">
        <v>5</v>
      </c>
      <c r="C17" s="100">
        <v>13268</v>
      </c>
      <c r="D17" s="101" t="s">
        <v>13</v>
      </c>
      <c r="E17" s="99" t="s">
        <v>6</v>
      </c>
      <c r="F17" s="102"/>
      <c r="G17" s="72">
        <v>60.44</v>
      </c>
      <c r="H17" s="42">
        <f t="shared" si="0"/>
        <v>60.44</v>
      </c>
      <c r="I17" s="9"/>
    </row>
    <row r="18" spans="1:9" s="10" customFormat="1" ht="18" customHeight="1">
      <c r="A18" s="98" t="s">
        <v>14</v>
      </c>
      <c r="B18" s="99" t="s">
        <v>16</v>
      </c>
      <c r="C18" s="100">
        <v>90769</v>
      </c>
      <c r="D18" s="101" t="s">
        <v>15</v>
      </c>
      <c r="E18" s="99" t="s">
        <v>7</v>
      </c>
      <c r="F18" s="102"/>
      <c r="G18" s="35">
        <v>117.01</v>
      </c>
      <c r="H18" s="42">
        <f t="shared" si="0"/>
        <v>117.01</v>
      </c>
      <c r="I18" s="9"/>
    </row>
    <row r="19" spans="1:9" s="10" customFormat="1" ht="18" customHeight="1">
      <c r="A19" s="98" t="s">
        <v>17</v>
      </c>
      <c r="B19" s="99" t="s">
        <v>16</v>
      </c>
      <c r="C19" s="100">
        <v>90775</v>
      </c>
      <c r="D19" s="101" t="s">
        <v>18</v>
      </c>
      <c r="E19" s="99" t="s">
        <v>7</v>
      </c>
      <c r="F19" s="102"/>
      <c r="G19" s="35">
        <v>31.21</v>
      </c>
      <c r="H19" s="42">
        <f t="shared" si="0"/>
        <v>31.21</v>
      </c>
      <c r="I19" s="9"/>
    </row>
    <row r="20" spans="1:9" s="8" customFormat="1" ht="18" customHeight="1">
      <c r="A20" s="98" t="s">
        <v>19</v>
      </c>
      <c r="B20" s="99" t="s">
        <v>5</v>
      </c>
      <c r="C20" s="100">
        <v>13581</v>
      </c>
      <c r="D20" s="101" t="s">
        <v>20</v>
      </c>
      <c r="E20" s="99" t="s">
        <v>6</v>
      </c>
      <c r="F20" s="102"/>
      <c r="G20" s="35">
        <v>6.03</v>
      </c>
      <c r="H20" s="42">
        <f t="shared" si="0"/>
        <v>6.03</v>
      </c>
    </row>
    <row r="21" spans="1:9" s="24" customFormat="1" ht="18" customHeight="1">
      <c r="A21" s="98" t="s">
        <v>21</v>
      </c>
      <c r="B21" s="99" t="s">
        <v>5</v>
      </c>
      <c r="C21" s="100">
        <v>7369</v>
      </c>
      <c r="D21" s="101" t="s">
        <v>22</v>
      </c>
      <c r="E21" s="99" t="s">
        <v>6</v>
      </c>
      <c r="F21" s="102"/>
      <c r="G21" s="35">
        <v>1.28</v>
      </c>
      <c r="H21" s="42">
        <f t="shared" si="0"/>
        <v>1.28</v>
      </c>
      <c r="I21" s="11"/>
    </row>
    <row r="22" spans="1:9" s="24" customFormat="1" ht="18" customHeight="1" thickBot="1">
      <c r="A22" s="98" t="s">
        <v>23</v>
      </c>
      <c r="B22" s="99" t="s">
        <v>5</v>
      </c>
      <c r="C22" s="100">
        <v>13624</v>
      </c>
      <c r="D22" s="101" t="s">
        <v>24</v>
      </c>
      <c r="E22" s="99" t="s">
        <v>25</v>
      </c>
      <c r="F22" s="102"/>
      <c r="G22" s="35">
        <v>4048</v>
      </c>
      <c r="H22" s="42">
        <f t="shared" si="0"/>
        <v>4048</v>
      </c>
      <c r="I22" s="12"/>
    </row>
    <row r="23" spans="1:9" s="7" customFormat="1" ht="18" customHeight="1" thickBot="1">
      <c r="A23" s="86">
        <v>2</v>
      </c>
      <c r="B23" s="87"/>
      <c r="C23" s="88"/>
      <c r="D23" s="89" t="s">
        <v>105</v>
      </c>
      <c r="E23" s="90"/>
      <c r="F23" s="91"/>
      <c r="G23" s="51"/>
      <c r="H23" s="52"/>
    </row>
    <row r="24" spans="1:9" s="28" customFormat="1" ht="18" customHeight="1">
      <c r="A24" s="98" t="s">
        <v>26</v>
      </c>
      <c r="B24" s="99" t="s">
        <v>16</v>
      </c>
      <c r="C24" s="100">
        <v>90769</v>
      </c>
      <c r="D24" s="103" t="s">
        <v>4</v>
      </c>
      <c r="E24" s="99" t="s">
        <v>7</v>
      </c>
      <c r="F24" s="104"/>
      <c r="G24" s="35">
        <f>G18</f>
        <v>117.01</v>
      </c>
      <c r="H24" s="42">
        <f t="shared" ref="H24:H32" si="1">G24*$E$9</f>
        <v>117.01</v>
      </c>
      <c r="I24" s="27"/>
    </row>
    <row r="25" spans="1:9" s="24" customFormat="1" ht="18" customHeight="1">
      <c r="A25" s="98" t="s">
        <v>28</v>
      </c>
      <c r="B25" s="99" t="s">
        <v>16</v>
      </c>
      <c r="C25" s="100">
        <v>90769</v>
      </c>
      <c r="D25" s="103" t="s">
        <v>9</v>
      </c>
      <c r="E25" s="99" t="s">
        <v>7</v>
      </c>
      <c r="F25" s="105"/>
      <c r="G25" s="73">
        <f>G24</f>
        <v>117.01</v>
      </c>
      <c r="H25" s="42">
        <f t="shared" si="1"/>
        <v>117.01</v>
      </c>
      <c r="I25" s="25"/>
    </row>
    <row r="26" spans="1:9" s="24" customFormat="1" ht="18" customHeight="1">
      <c r="A26" s="98" t="s">
        <v>30</v>
      </c>
      <c r="B26" s="99" t="s">
        <v>16</v>
      </c>
      <c r="C26" s="100">
        <v>90769</v>
      </c>
      <c r="D26" s="103" t="s">
        <v>11</v>
      </c>
      <c r="E26" s="99" t="s">
        <v>7</v>
      </c>
      <c r="F26" s="105"/>
      <c r="G26" s="73">
        <f>G25</f>
        <v>117.01</v>
      </c>
      <c r="H26" s="42">
        <f t="shared" si="1"/>
        <v>117.01</v>
      </c>
      <c r="I26" s="25"/>
    </row>
    <row r="27" spans="1:9" s="24" customFormat="1" ht="18" customHeight="1">
      <c r="A27" s="98" t="s">
        <v>32</v>
      </c>
      <c r="B27" s="99" t="s">
        <v>16</v>
      </c>
      <c r="C27" s="100">
        <v>90769</v>
      </c>
      <c r="D27" s="103" t="s">
        <v>13</v>
      </c>
      <c r="E27" s="99" t="s">
        <v>7</v>
      </c>
      <c r="F27" s="105"/>
      <c r="G27" s="73">
        <f t="shared" ref="G27:G32" si="2">G26</f>
        <v>117.01</v>
      </c>
      <c r="H27" s="42">
        <f t="shared" si="1"/>
        <v>117.01</v>
      </c>
      <c r="I27" s="25"/>
    </row>
    <row r="28" spans="1:9" s="24" customFormat="1" ht="18" customHeight="1">
      <c r="A28" s="98" t="s">
        <v>34</v>
      </c>
      <c r="B28" s="99" t="s">
        <v>16</v>
      </c>
      <c r="C28" s="100">
        <v>90769</v>
      </c>
      <c r="D28" s="103" t="s">
        <v>15</v>
      </c>
      <c r="E28" s="99" t="s">
        <v>7</v>
      </c>
      <c r="F28" s="105"/>
      <c r="G28" s="73">
        <f t="shared" si="2"/>
        <v>117.01</v>
      </c>
      <c r="H28" s="42">
        <f t="shared" si="1"/>
        <v>117.01</v>
      </c>
      <c r="I28" s="25"/>
    </row>
    <row r="29" spans="1:9" s="24" customFormat="1" ht="18" customHeight="1">
      <c r="A29" s="98" t="s">
        <v>37</v>
      </c>
      <c r="B29" s="99" t="s">
        <v>16</v>
      </c>
      <c r="C29" s="100">
        <v>90769</v>
      </c>
      <c r="D29" s="103" t="s">
        <v>18</v>
      </c>
      <c r="E29" s="99" t="s">
        <v>7</v>
      </c>
      <c r="F29" s="105"/>
      <c r="G29" s="73">
        <f t="shared" si="2"/>
        <v>117.01</v>
      </c>
      <c r="H29" s="42">
        <f t="shared" si="1"/>
        <v>117.01</v>
      </c>
      <c r="I29" s="25"/>
    </row>
    <row r="30" spans="1:9" s="28" customFormat="1" ht="18" customHeight="1">
      <c r="A30" s="98" t="s">
        <v>39</v>
      </c>
      <c r="B30" s="99" t="s">
        <v>16</v>
      </c>
      <c r="C30" s="100">
        <v>90769</v>
      </c>
      <c r="D30" s="103" t="s">
        <v>20</v>
      </c>
      <c r="E30" s="99" t="s">
        <v>7</v>
      </c>
      <c r="F30" s="104"/>
      <c r="G30" s="73">
        <f t="shared" si="2"/>
        <v>117.01</v>
      </c>
      <c r="H30" s="42">
        <f t="shared" si="1"/>
        <v>117.01</v>
      </c>
      <c r="I30" s="27"/>
    </row>
    <row r="31" spans="1:9" s="24" customFormat="1" ht="18" customHeight="1">
      <c r="A31" s="98" t="s">
        <v>41</v>
      </c>
      <c r="B31" s="99" t="s">
        <v>16</v>
      </c>
      <c r="C31" s="100">
        <v>90769</v>
      </c>
      <c r="D31" s="103" t="s">
        <v>22</v>
      </c>
      <c r="E31" s="99" t="s">
        <v>7</v>
      </c>
      <c r="F31" s="105"/>
      <c r="G31" s="73">
        <f t="shared" si="2"/>
        <v>117.01</v>
      </c>
      <c r="H31" s="42">
        <f t="shared" si="1"/>
        <v>117.01</v>
      </c>
      <c r="I31" s="25"/>
    </row>
    <row r="32" spans="1:9" s="24" customFormat="1" ht="18" customHeight="1" thickBot="1">
      <c r="A32" s="98" t="s">
        <v>43</v>
      </c>
      <c r="B32" s="99" t="s">
        <v>16</v>
      </c>
      <c r="C32" s="100">
        <v>90769</v>
      </c>
      <c r="D32" s="103" t="s">
        <v>24</v>
      </c>
      <c r="E32" s="99" t="s">
        <v>7</v>
      </c>
      <c r="F32" s="105"/>
      <c r="G32" s="73">
        <f t="shared" si="2"/>
        <v>117.01</v>
      </c>
      <c r="H32" s="42">
        <f t="shared" si="1"/>
        <v>117.01</v>
      </c>
      <c r="I32" s="25"/>
    </row>
    <row r="33" spans="1:9" s="24" customFormat="1" ht="18" customHeight="1" thickBot="1">
      <c r="A33" s="86">
        <v>3</v>
      </c>
      <c r="B33" s="87"/>
      <c r="C33" s="88"/>
      <c r="D33" s="89" t="s">
        <v>106</v>
      </c>
      <c r="E33" s="90"/>
      <c r="F33" s="91"/>
      <c r="G33" s="51"/>
      <c r="H33" s="52"/>
      <c r="I33" s="12"/>
    </row>
    <row r="34" spans="1:9" s="24" customFormat="1" ht="18" customHeight="1">
      <c r="A34" s="98" t="s">
        <v>80</v>
      </c>
      <c r="B34" s="99" t="s">
        <v>5</v>
      </c>
      <c r="C34" s="100">
        <v>12264</v>
      </c>
      <c r="D34" s="101" t="s">
        <v>27</v>
      </c>
      <c r="E34" s="99" t="s">
        <v>6</v>
      </c>
      <c r="F34" s="102"/>
      <c r="G34" s="35">
        <v>0.79</v>
      </c>
      <c r="H34" s="42">
        <f t="shared" ref="H34:H61" si="3">G34*$E$9</f>
        <v>0.79</v>
      </c>
      <c r="I34" s="11"/>
    </row>
    <row r="35" spans="1:9" s="24" customFormat="1" ht="18" customHeight="1">
      <c r="A35" s="98" t="s">
        <v>81</v>
      </c>
      <c r="B35" s="99" t="s">
        <v>5</v>
      </c>
      <c r="C35" s="100">
        <v>9346</v>
      </c>
      <c r="D35" s="101" t="s">
        <v>29</v>
      </c>
      <c r="E35" s="99" t="s">
        <v>6</v>
      </c>
      <c r="F35" s="102"/>
      <c r="G35" s="35">
        <v>0.35</v>
      </c>
      <c r="H35" s="42">
        <f t="shared" si="3"/>
        <v>0.35</v>
      </c>
      <c r="I35" s="13"/>
    </row>
    <row r="36" spans="1:9" s="24" customFormat="1" ht="18" customHeight="1">
      <c r="A36" s="98" t="s">
        <v>82</v>
      </c>
      <c r="B36" s="99" t="s">
        <v>5</v>
      </c>
      <c r="C36" s="100">
        <v>6876</v>
      </c>
      <c r="D36" s="101" t="s">
        <v>31</v>
      </c>
      <c r="E36" s="99" t="s">
        <v>25</v>
      </c>
      <c r="F36" s="102"/>
      <c r="G36" s="35">
        <v>2718</v>
      </c>
      <c r="H36" s="42">
        <f t="shared" si="3"/>
        <v>2718</v>
      </c>
    </row>
    <row r="37" spans="1:9" s="24" customFormat="1" ht="18" customHeight="1">
      <c r="A37" s="98" t="s">
        <v>83</v>
      </c>
      <c r="B37" s="99" t="s">
        <v>5</v>
      </c>
      <c r="C37" s="100">
        <v>12328</v>
      </c>
      <c r="D37" s="101" t="s">
        <v>33</v>
      </c>
      <c r="E37" s="99" t="s">
        <v>25</v>
      </c>
      <c r="F37" s="102"/>
      <c r="G37" s="35">
        <v>349</v>
      </c>
      <c r="H37" s="42">
        <f t="shared" si="3"/>
        <v>349</v>
      </c>
      <c r="I37" s="9"/>
    </row>
    <row r="38" spans="1:9" s="24" customFormat="1" ht="18" customHeight="1">
      <c r="A38" s="98" t="s">
        <v>84</v>
      </c>
      <c r="B38" s="99" t="s">
        <v>5</v>
      </c>
      <c r="C38" s="100">
        <v>10016</v>
      </c>
      <c r="D38" s="101" t="s">
        <v>35</v>
      </c>
      <c r="E38" s="99" t="s">
        <v>36</v>
      </c>
      <c r="F38" s="102"/>
      <c r="G38" s="35">
        <v>140.97</v>
      </c>
      <c r="H38" s="42">
        <f t="shared" si="3"/>
        <v>140.97</v>
      </c>
      <c r="I38" s="9"/>
    </row>
    <row r="39" spans="1:9" s="24" customFormat="1" ht="18" customHeight="1">
      <c r="A39" s="98" t="s">
        <v>85</v>
      </c>
      <c r="B39" s="99" t="s">
        <v>5</v>
      </c>
      <c r="C39" s="100">
        <v>12268</v>
      </c>
      <c r="D39" s="101" t="s">
        <v>38</v>
      </c>
      <c r="E39" s="99" t="s">
        <v>6</v>
      </c>
      <c r="F39" s="102"/>
      <c r="G39" s="35">
        <v>1.33</v>
      </c>
      <c r="H39" s="42">
        <f t="shared" si="3"/>
        <v>1.33</v>
      </c>
      <c r="I39" s="9"/>
    </row>
    <row r="40" spans="1:9" s="7" customFormat="1" ht="18" customHeight="1">
      <c r="A40" s="98" t="s">
        <v>86</v>
      </c>
      <c r="B40" s="99" t="s">
        <v>5</v>
      </c>
      <c r="C40" s="100">
        <v>7346</v>
      </c>
      <c r="D40" s="101" t="s">
        <v>40</v>
      </c>
      <c r="E40" s="99" t="s">
        <v>6</v>
      </c>
      <c r="F40" s="106"/>
      <c r="G40" s="35">
        <v>1.68</v>
      </c>
      <c r="H40" s="42">
        <f t="shared" si="3"/>
        <v>1.68</v>
      </c>
    </row>
    <row r="41" spans="1:9" s="24" customFormat="1" ht="18" customHeight="1">
      <c r="A41" s="98" t="s">
        <v>87</v>
      </c>
      <c r="B41" s="99" t="s">
        <v>5</v>
      </c>
      <c r="C41" s="100">
        <v>7320</v>
      </c>
      <c r="D41" s="101" t="s">
        <v>42</v>
      </c>
      <c r="E41" s="99" t="s">
        <v>6</v>
      </c>
      <c r="F41" s="102"/>
      <c r="G41" s="35">
        <v>0.9</v>
      </c>
      <c r="H41" s="42">
        <f t="shared" si="3"/>
        <v>0.9</v>
      </c>
      <c r="I41" s="9"/>
    </row>
    <row r="42" spans="1:9" s="24" customFormat="1" ht="18" customHeight="1">
      <c r="A42" s="98" t="s">
        <v>88</v>
      </c>
      <c r="B42" s="99" t="s">
        <v>16</v>
      </c>
      <c r="C42" s="100">
        <v>100306</v>
      </c>
      <c r="D42" s="101" t="s">
        <v>44</v>
      </c>
      <c r="E42" s="99" t="s">
        <v>7</v>
      </c>
      <c r="F42" s="102"/>
      <c r="G42" s="35">
        <v>129.03</v>
      </c>
      <c r="H42" s="42">
        <f t="shared" si="3"/>
        <v>129.03</v>
      </c>
      <c r="I42" s="9"/>
    </row>
    <row r="43" spans="1:9" s="24" customFormat="1" ht="18" customHeight="1">
      <c r="A43" s="98" t="s">
        <v>89</v>
      </c>
      <c r="B43" s="99" t="s">
        <v>5</v>
      </c>
      <c r="C43" s="100">
        <v>7102</v>
      </c>
      <c r="D43" s="101" t="s">
        <v>45</v>
      </c>
      <c r="E43" s="99" t="s">
        <v>6</v>
      </c>
      <c r="F43" s="102"/>
      <c r="G43" s="35">
        <v>10.029999999999999</v>
      </c>
      <c r="H43" s="42">
        <f t="shared" si="3"/>
        <v>10.029999999999999</v>
      </c>
      <c r="I43" s="9"/>
    </row>
    <row r="44" spans="1:9" s="24" customFormat="1" ht="18" customHeight="1">
      <c r="A44" s="98" t="s">
        <v>90</v>
      </c>
      <c r="B44" s="99" t="s">
        <v>5</v>
      </c>
      <c r="C44" s="100">
        <v>11492</v>
      </c>
      <c r="D44" s="101" t="s">
        <v>46</v>
      </c>
      <c r="E44" s="99" t="s">
        <v>6</v>
      </c>
      <c r="F44" s="102"/>
      <c r="G44" s="35">
        <v>8.58</v>
      </c>
      <c r="H44" s="42">
        <f t="shared" si="3"/>
        <v>8.58</v>
      </c>
      <c r="I44" s="9"/>
    </row>
    <row r="45" spans="1:9" s="30" customFormat="1" ht="18" customHeight="1">
      <c r="A45" s="98" t="s">
        <v>91</v>
      </c>
      <c r="B45" s="99" t="s">
        <v>5</v>
      </c>
      <c r="C45" s="100">
        <v>11508</v>
      </c>
      <c r="D45" s="101" t="s">
        <v>47</v>
      </c>
      <c r="E45" s="99" t="s">
        <v>6</v>
      </c>
      <c r="F45" s="107"/>
      <c r="G45" s="35">
        <v>21.47</v>
      </c>
      <c r="H45" s="42">
        <f t="shared" si="3"/>
        <v>21.47</v>
      </c>
      <c r="I45" s="29"/>
    </row>
    <row r="46" spans="1:9" s="24" customFormat="1" ht="18" customHeight="1">
      <c r="A46" s="98" t="s">
        <v>92</v>
      </c>
      <c r="B46" s="99" t="s">
        <v>5</v>
      </c>
      <c r="C46" s="100">
        <v>7344</v>
      </c>
      <c r="D46" s="101" t="s">
        <v>48</v>
      </c>
      <c r="E46" s="99" t="s">
        <v>6</v>
      </c>
      <c r="F46" s="108"/>
      <c r="G46" s="35">
        <v>3.02</v>
      </c>
      <c r="H46" s="42">
        <f t="shared" si="3"/>
        <v>3.02</v>
      </c>
      <c r="I46" s="25"/>
    </row>
    <row r="47" spans="1:9" s="30" customFormat="1" ht="18" customHeight="1">
      <c r="A47" s="98" t="s">
        <v>93</v>
      </c>
      <c r="B47" s="99" t="s">
        <v>16</v>
      </c>
      <c r="C47" s="100">
        <v>100306</v>
      </c>
      <c r="D47" s="101" t="s">
        <v>49</v>
      </c>
      <c r="E47" s="99" t="s">
        <v>7</v>
      </c>
      <c r="F47" s="107"/>
      <c r="G47" s="35">
        <v>129.03</v>
      </c>
      <c r="H47" s="42">
        <f t="shared" si="3"/>
        <v>129.03</v>
      </c>
      <c r="I47" s="29"/>
    </row>
    <row r="48" spans="1:9" s="31" customFormat="1" ht="18" customHeight="1">
      <c r="A48" s="98" t="s">
        <v>107</v>
      </c>
      <c r="B48" s="99" t="s">
        <v>5</v>
      </c>
      <c r="C48" s="100">
        <v>7319</v>
      </c>
      <c r="D48" s="101" t="s">
        <v>50</v>
      </c>
      <c r="E48" s="99" t="s">
        <v>6</v>
      </c>
      <c r="F48" s="108"/>
      <c r="G48" s="35">
        <v>6.9</v>
      </c>
      <c r="H48" s="42">
        <f t="shared" si="3"/>
        <v>6.9</v>
      </c>
      <c r="I48" s="29"/>
    </row>
    <row r="49" spans="1:9" s="30" customFormat="1" ht="18" customHeight="1">
      <c r="A49" s="98" t="s">
        <v>108</v>
      </c>
      <c r="B49" s="99" t="s">
        <v>5</v>
      </c>
      <c r="C49" s="100">
        <v>12826</v>
      </c>
      <c r="D49" s="101" t="s">
        <v>51</v>
      </c>
      <c r="E49" s="99" t="s">
        <v>25</v>
      </c>
      <c r="F49" s="107"/>
      <c r="G49" s="35">
        <v>4569</v>
      </c>
      <c r="H49" s="42">
        <f t="shared" si="3"/>
        <v>4569</v>
      </c>
      <c r="I49" s="29"/>
    </row>
    <row r="50" spans="1:9" s="31" customFormat="1" ht="18" customHeight="1">
      <c r="A50" s="98" t="s">
        <v>109</v>
      </c>
      <c r="B50" s="99" t="s">
        <v>5</v>
      </c>
      <c r="C50" s="100">
        <v>7360</v>
      </c>
      <c r="D50" s="101" t="s">
        <v>52</v>
      </c>
      <c r="E50" s="99" t="s">
        <v>6</v>
      </c>
      <c r="F50" s="102"/>
      <c r="G50" s="35">
        <v>1.52</v>
      </c>
      <c r="H50" s="42">
        <f t="shared" si="3"/>
        <v>1.52</v>
      </c>
      <c r="I50" s="32"/>
    </row>
    <row r="51" spans="1:9" s="31" customFormat="1" ht="18" customHeight="1">
      <c r="A51" s="98" t="s">
        <v>110</v>
      </c>
      <c r="B51" s="99" t="s">
        <v>5</v>
      </c>
      <c r="C51" s="100">
        <v>11501</v>
      </c>
      <c r="D51" s="101" t="s">
        <v>53</v>
      </c>
      <c r="E51" s="99" t="s">
        <v>6</v>
      </c>
      <c r="F51" s="102"/>
      <c r="G51" s="35">
        <v>1.35</v>
      </c>
      <c r="H51" s="42">
        <f t="shared" si="3"/>
        <v>1.35</v>
      </c>
      <c r="I51" s="32"/>
    </row>
    <row r="52" spans="1:9" s="31" customFormat="1" ht="18" customHeight="1">
      <c r="A52" s="98" t="s">
        <v>111</v>
      </c>
      <c r="B52" s="99" t="s">
        <v>5</v>
      </c>
      <c r="C52" s="100">
        <v>7352</v>
      </c>
      <c r="D52" s="101" t="s">
        <v>103</v>
      </c>
      <c r="E52" s="99" t="s">
        <v>6</v>
      </c>
      <c r="F52" s="102"/>
      <c r="G52" s="35">
        <v>4.53</v>
      </c>
      <c r="H52" s="42">
        <f t="shared" si="3"/>
        <v>4.53</v>
      </c>
      <c r="I52" s="32"/>
    </row>
    <row r="53" spans="1:9" s="31" customFormat="1" ht="18" customHeight="1">
      <c r="A53" s="98" t="s">
        <v>112</v>
      </c>
      <c r="B53" s="99" t="s">
        <v>5</v>
      </c>
      <c r="C53" s="100">
        <v>7367</v>
      </c>
      <c r="D53" s="101" t="s">
        <v>54</v>
      </c>
      <c r="E53" s="99" t="s">
        <v>6</v>
      </c>
      <c r="F53" s="102"/>
      <c r="G53" s="35">
        <v>1.58</v>
      </c>
      <c r="H53" s="42">
        <f t="shared" si="3"/>
        <v>1.58</v>
      </c>
      <c r="I53" s="32"/>
    </row>
    <row r="54" spans="1:9" s="31" customFormat="1" ht="18" customHeight="1">
      <c r="A54" s="98" t="s">
        <v>113</v>
      </c>
      <c r="B54" s="99" t="s">
        <v>5</v>
      </c>
      <c r="C54" s="100">
        <v>13615</v>
      </c>
      <c r="D54" s="101" t="s">
        <v>55</v>
      </c>
      <c r="E54" s="99" t="s">
        <v>25</v>
      </c>
      <c r="F54" s="102"/>
      <c r="G54" s="35">
        <v>1838</v>
      </c>
      <c r="H54" s="42">
        <f t="shared" si="3"/>
        <v>1838</v>
      </c>
      <c r="I54" s="32"/>
    </row>
    <row r="55" spans="1:9" s="31" customFormat="1" ht="18" customHeight="1">
      <c r="A55" s="98" t="s">
        <v>114</v>
      </c>
      <c r="B55" s="99" t="s">
        <v>5</v>
      </c>
      <c r="C55" s="100">
        <v>7355</v>
      </c>
      <c r="D55" s="101" t="s">
        <v>56</v>
      </c>
      <c r="E55" s="99" t="s">
        <v>6</v>
      </c>
      <c r="F55" s="102"/>
      <c r="G55" s="35">
        <v>2.66</v>
      </c>
      <c r="H55" s="42">
        <f t="shared" si="3"/>
        <v>2.66</v>
      </c>
      <c r="I55" s="32"/>
    </row>
    <row r="56" spans="1:9" s="24" customFormat="1" ht="18" customHeight="1">
      <c r="A56" s="98" t="s">
        <v>115</v>
      </c>
      <c r="B56" s="99" t="s">
        <v>5</v>
      </c>
      <c r="C56" s="100">
        <v>7365</v>
      </c>
      <c r="D56" s="101" t="s">
        <v>57</v>
      </c>
      <c r="E56" s="99" t="s">
        <v>6</v>
      </c>
      <c r="F56" s="108"/>
      <c r="G56" s="35">
        <v>3.4</v>
      </c>
      <c r="H56" s="42">
        <f t="shared" si="3"/>
        <v>3.4</v>
      </c>
      <c r="I56" s="14"/>
    </row>
    <row r="57" spans="1:9" s="30" customFormat="1" ht="18" customHeight="1">
      <c r="A57" s="98" t="s">
        <v>116</v>
      </c>
      <c r="B57" s="99" t="s">
        <v>5</v>
      </c>
      <c r="C57" s="100">
        <v>12287</v>
      </c>
      <c r="D57" s="101" t="s">
        <v>58</v>
      </c>
      <c r="E57" s="99" t="s">
        <v>6</v>
      </c>
      <c r="F57" s="107"/>
      <c r="G57" s="35">
        <v>0.61</v>
      </c>
      <c r="H57" s="42">
        <f t="shared" si="3"/>
        <v>0.61</v>
      </c>
      <c r="I57" s="32"/>
    </row>
    <row r="58" spans="1:9" s="24" customFormat="1" ht="18" customHeight="1">
      <c r="A58" s="98" t="s">
        <v>117</v>
      </c>
      <c r="B58" s="99" t="s">
        <v>5</v>
      </c>
      <c r="C58" s="100">
        <v>7350</v>
      </c>
      <c r="D58" s="101" t="s">
        <v>59</v>
      </c>
      <c r="E58" s="99" t="s">
        <v>6</v>
      </c>
      <c r="F58" s="102"/>
      <c r="G58" s="35">
        <v>1.1499999999999999</v>
      </c>
      <c r="H58" s="42">
        <f t="shared" si="3"/>
        <v>1.1499999999999999</v>
      </c>
      <c r="I58" s="25"/>
    </row>
    <row r="59" spans="1:9" s="24" customFormat="1" ht="18" customHeight="1">
      <c r="A59" s="98" t="s">
        <v>118</v>
      </c>
      <c r="B59" s="99" t="s">
        <v>5</v>
      </c>
      <c r="C59" s="100">
        <v>11496</v>
      </c>
      <c r="D59" s="101" t="s">
        <v>60</v>
      </c>
      <c r="E59" s="99" t="s">
        <v>6</v>
      </c>
      <c r="F59" s="102"/>
      <c r="G59" s="35">
        <v>1.33</v>
      </c>
      <c r="H59" s="42">
        <f t="shared" si="3"/>
        <v>1.33</v>
      </c>
      <c r="I59" s="33"/>
    </row>
    <row r="60" spans="1:9" s="24" customFormat="1" ht="18" customHeight="1">
      <c r="A60" s="98" t="s">
        <v>119</v>
      </c>
      <c r="B60" s="99" t="s">
        <v>5</v>
      </c>
      <c r="C60" s="100">
        <v>13624</v>
      </c>
      <c r="D60" s="101" t="s">
        <v>61</v>
      </c>
      <c r="E60" s="99" t="s">
        <v>25</v>
      </c>
      <c r="F60" s="108"/>
      <c r="G60" s="35">
        <v>4048</v>
      </c>
      <c r="H60" s="42">
        <f t="shared" si="3"/>
        <v>4048</v>
      </c>
      <c r="I60" s="25"/>
    </row>
    <row r="61" spans="1:9" s="24" customFormat="1" ht="18" customHeight="1" thickBot="1">
      <c r="A61" s="98" t="s">
        <v>120</v>
      </c>
      <c r="B61" s="135" t="s">
        <v>5</v>
      </c>
      <c r="C61" s="136"/>
      <c r="D61" s="101" t="s">
        <v>62</v>
      </c>
      <c r="E61" s="99" t="s">
        <v>6</v>
      </c>
      <c r="F61" s="102"/>
      <c r="G61" s="35">
        <f>3.2*1887.33/1406.5</f>
        <v>4.2939608958407396</v>
      </c>
      <c r="H61" s="42">
        <f t="shared" si="3"/>
        <v>4.2939608958407396</v>
      </c>
      <c r="I61" s="25"/>
    </row>
    <row r="62" spans="1:9" s="24" customFormat="1" ht="18" customHeight="1" thickBot="1">
      <c r="A62" s="86">
        <v>4</v>
      </c>
      <c r="B62" s="87"/>
      <c r="C62" s="88"/>
      <c r="D62" s="89" t="s">
        <v>121</v>
      </c>
      <c r="E62" s="90"/>
      <c r="F62" s="91"/>
      <c r="G62" s="51"/>
      <c r="H62" s="52"/>
      <c r="I62" s="12"/>
    </row>
    <row r="63" spans="1:9" s="24" customFormat="1" ht="18" customHeight="1">
      <c r="A63" s="98" t="s">
        <v>94</v>
      </c>
      <c r="B63" s="99" t="s">
        <v>5</v>
      </c>
      <c r="C63" s="100">
        <v>100306</v>
      </c>
      <c r="D63" s="103" t="s">
        <v>27</v>
      </c>
      <c r="E63" s="99" t="s">
        <v>7</v>
      </c>
      <c r="F63" s="102"/>
      <c r="G63" s="35">
        <v>129.03</v>
      </c>
      <c r="H63" s="42">
        <f t="shared" ref="H63:H88" si="4">G63*$E$9</f>
        <v>129.03</v>
      </c>
      <c r="I63" s="11"/>
    </row>
    <row r="64" spans="1:9" s="24" customFormat="1" ht="18" customHeight="1">
      <c r="A64" s="98" t="s">
        <v>95</v>
      </c>
      <c r="B64" s="99" t="s">
        <v>5</v>
      </c>
      <c r="C64" s="100">
        <f>C63</f>
        <v>100306</v>
      </c>
      <c r="D64" s="103" t="s">
        <v>29</v>
      </c>
      <c r="E64" s="99" t="s">
        <v>7</v>
      </c>
      <c r="F64" s="102"/>
      <c r="G64" s="35">
        <f>G63</f>
        <v>129.03</v>
      </c>
      <c r="H64" s="42">
        <f t="shared" si="4"/>
        <v>129.03</v>
      </c>
      <c r="I64" s="13"/>
    </row>
    <row r="65" spans="1:9" s="24" customFormat="1" ht="18" customHeight="1">
      <c r="A65" s="98" t="s">
        <v>96</v>
      </c>
      <c r="B65" s="99" t="s">
        <v>5</v>
      </c>
      <c r="C65" s="100">
        <f t="shared" ref="C65:C87" si="5">C64</f>
        <v>100306</v>
      </c>
      <c r="D65" s="103" t="s">
        <v>35</v>
      </c>
      <c r="E65" s="99" t="s">
        <v>7</v>
      </c>
      <c r="F65" s="102"/>
      <c r="G65" s="35">
        <f t="shared" ref="G65:G88" si="6">G64</f>
        <v>129.03</v>
      </c>
      <c r="H65" s="42">
        <f t="shared" si="4"/>
        <v>129.03</v>
      </c>
      <c r="I65" s="9"/>
    </row>
    <row r="66" spans="1:9" s="24" customFormat="1" ht="18" customHeight="1">
      <c r="A66" s="98" t="s">
        <v>97</v>
      </c>
      <c r="B66" s="99" t="s">
        <v>5</v>
      </c>
      <c r="C66" s="100">
        <f t="shared" si="5"/>
        <v>100306</v>
      </c>
      <c r="D66" s="103" t="s">
        <v>38</v>
      </c>
      <c r="E66" s="99" t="s">
        <v>7</v>
      </c>
      <c r="F66" s="102"/>
      <c r="G66" s="35">
        <f t="shared" si="6"/>
        <v>129.03</v>
      </c>
      <c r="H66" s="42">
        <f t="shared" si="4"/>
        <v>129.03</v>
      </c>
      <c r="I66" s="9"/>
    </row>
    <row r="67" spans="1:9" s="7" customFormat="1" ht="18" customHeight="1">
      <c r="A67" s="98" t="s">
        <v>98</v>
      </c>
      <c r="B67" s="99" t="s">
        <v>5</v>
      </c>
      <c r="C67" s="100">
        <f t="shared" si="5"/>
        <v>100306</v>
      </c>
      <c r="D67" s="103" t="s">
        <v>40</v>
      </c>
      <c r="E67" s="99" t="s">
        <v>7</v>
      </c>
      <c r="F67" s="106"/>
      <c r="G67" s="35">
        <f t="shared" si="6"/>
        <v>129.03</v>
      </c>
      <c r="H67" s="42">
        <f t="shared" si="4"/>
        <v>129.03</v>
      </c>
    </row>
    <row r="68" spans="1:9" s="24" customFormat="1" ht="18" customHeight="1">
      <c r="A68" s="98" t="s">
        <v>99</v>
      </c>
      <c r="B68" s="99" t="s">
        <v>5</v>
      </c>
      <c r="C68" s="100">
        <f t="shared" si="5"/>
        <v>100306</v>
      </c>
      <c r="D68" s="103" t="s">
        <v>42</v>
      </c>
      <c r="E68" s="99" t="s">
        <v>7</v>
      </c>
      <c r="F68" s="102"/>
      <c r="G68" s="35">
        <f t="shared" si="6"/>
        <v>129.03</v>
      </c>
      <c r="H68" s="42">
        <f t="shared" si="4"/>
        <v>129.03</v>
      </c>
      <c r="I68" s="9"/>
    </row>
    <row r="69" spans="1:9" s="24" customFormat="1" ht="18" customHeight="1">
      <c r="A69" s="98" t="s">
        <v>100</v>
      </c>
      <c r="B69" s="99" t="s">
        <v>16</v>
      </c>
      <c r="C69" s="100">
        <f t="shared" si="5"/>
        <v>100306</v>
      </c>
      <c r="D69" s="103" t="s">
        <v>44</v>
      </c>
      <c r="E69" s="99" t="s">
        <v>7</v>
      </c>
      <c r="F69" s="102"/>
      <c r="G69" s="35">
        <f t="shared" si="6"/>
        <v>129.03</v>
      </c>
      <c r="H69" s="42">
        <f t="shared" si="4"/>
        <v>129.03</v>
      </c>
      <c r="I69" s="9"/>
    </row>
    <row r="70" spans="1:9" s="24" customFormat="1" ht="18" customHeight="1">
      <c r="A70" s="98" t="s">
        <v>101</v>
      </c>
      <c r="B70" s="99" t="s">
        <v>5</v>
      </c>
      <c r="C70" s="100">
        <f t="shared" si="5"/>
        <v>100306</v>
      </c>
      <c r="D70" s="103" t="s">
        <v>45</v>
      </c>
      <c r="E70" s="99" t="s">
        <v>7</v>
      </c>
      <c r="F70" s="102"/>
      <c r="G70" s="35">
        <f t="shared" si="6"/>
        <v>129.03</v>
      </c>
      <c r="H70" s="42">
        <f t="shared" si="4"/>
        <v>129.03</v>
      </c>
      <c r="I70" s="9"/>
    </row>
    <row r="71" spans="1:9" s="24" customFormat="1" ht="18" customHeight="1">
      <c r="A71" s="98" t="s">
        <v>122</v>
      </c>
      <c r="B71" s="99" t="s">
        <v>5</v>
      </c>
      <c r="C71" s="100">
        <f t="shared" si="5"/>
        <v>100306</v>
      </c>
      <c r="D71" s="103" t="s">
        <v>46</v>
      </c>
      <c r="E71" s="99" t="s">
        <v>7</v>
      </c>
      <c r="F71" s="102"/>
      <c r="G71" s="35">
        <f t="shared" si="6"/>
        <v>129.03</v>
      </c>
      <c r="H71" s="42">
        <f t="shared" si="4"/>
        <v>129.03</v>
      </c>
      <c r="I71" s="9"/>
    </row>
    <row r="72" spans="1:9" s="30" customFormat="1" ht="18" customHeight="1">
      <c r="A72" s="98" t="s">
        <v>123</v>
      </c>
      <c r="B72" s="99" t="s">
        <v>5</v>
      </c>
      <c r="C72" s="100">
        <f t="shared" si="5"/>
        <v>100306</v>
      </c>
      <c r="D72" s="103" t="s">
        <v>47</v>
      </c>
      <c r="E72" s="99" t="s">
        <v>7</v>
      </c>
      <c r="F72" s="107"/>
      <c r="G72" s="35">
        <f t="shared" si="6"/>
        <v>129.03</v>
      </c>
      <c r="H72" s="42">
        <f t="shared" si="4"/>
        <v>129.03</v>
      </c>
      <c r="I72" s="29"/>
    </row>
    <row r="73" spans="1:9" s="24" customFormat="1" ht="18" customHeight="1">
      <c r="A73" s="98" t="s">
        <v>124</v>
      </c>
      <c r="B73" s="99" t="s">
        <v>5</v>
      </c>
      <c r="C73" s="100">
        <f t="shared" si="5"/>
        <v>100306</v>
      </c>
      <c r="D73" s="103" t="s">
        <v>48</v>
      </c>
      <c r="E73" s="99" t="s">
        <v>7</v>
      </c>
      <c r="F73" s="108"/>
      <c r="G73" s="35">
        <f t="shared" si="6"/>
        <v>129.03</v>
      </c>
      <c r="H73" s="42">
        <f t="shared" si="4"/>
        <v>129.03</v>
      </c>
      <c r="I73" s="25"/>
    </row>
    <row r="74" spans="1:9" s="30" customFormat="1" ht="18" customHeight="1">
      <c r="A74" s="98" t="s">
        <v>125</v>
      </c>
      <c r="B74" s="99" t="s">
        <v>16</v>
      </c>
      <c r="C74" s="100">
        <f t="shared" si="5"/>
        <v>100306</v>
      </c>
      <c r="D74" s="103" t="s">
        <v>49</v>
      </c>
      <c r="E74" s="99" t="s">
        <v>7</v>
      </c>
      <c r="F74" s="107"/>
      <c r="G74" s="35">
        <f t="shared" si="6"/>
        <v>129.03</v>
      </c>
      <c r="H74" s="42">
        <f t="shared" si="4"/>
        <v>129.03</v>
      </c>
      <c r="I74" s="29"/>
    </row>
    <row r="75" spans="1:9" s="31" customFormat="1" ht="18" customHeight="1">
      <c r="A75" s="98" t="s">
        <v>126</v>
      </c>
      <c r="B75" s="99" t="s">
        <v>5</v>
      </c>
      <c r="C75" s="100">
        <f t="shared" si="5"/>
        <v>100306</v>
      </c>
      <c r="D75" s="103" t="s">
        <v>50</v>
      </c>
      <c r="E75" s="99" t="s">
        <v>7</v>
      </c>
      <c r="F75" s="108"/>
      <c r="G75" s="35">
        <f t="shared" si="6"/>
        <v>129.03</v>
      </c>
      <c r="H75" s="42">
        <f t="shared" si="4"/>
        <v>129.03</v>
      </c>
      <c r="I75" s="29"/>
    </row>
    <row r="76" spans="1:9" s="30" customFormat="1" ht="18" customHeight="1">
      <c r="A76" s="98" t="s">
        <v>127</v>
      </c>
      <c r="B76" s="99" t="s">
        <v>5</v>
      </c>
      <c r="C76" s="100">
        <f t="shared" si="5"/>
        <v>100306</v>
      </c>
      <c r="D76" s="103" t="s">
        <v>51</v>
      </c>
      <c r="E76" s="99" t="s">
        <v>7</v>
      </c>
      <c r="F76" s="107"/>
      <c r="G76" s="35">
        <f t="shared" si="6"/>
        <v>129.03</v>
      </c>
      <c r="H76" s="42">
        <f t="shared" si="4"/>
        <v>129.03</v>
      </c>
      <c r="I76" s="29"/>
    </row>
    <row r="77" spans="1:9" s="31" customFormat="1" ht="18" customHeight="1">
      <c r="A77" s="98" t="s">
        <v>128</v>
      </c>
      <c r="B77" s="99" t="s">
        <v>5</v>
      </c>
      <c r="C77" s="100">
        <f t="shared" si="5"/>
        <v>100306</v>
      </c>
      <c r="D77" s="103" t="s">
        <v>52</v>
      </c>
      <c r="E77" s="99" t="s">
        <v>7</v>
      </c>
      <c r="F77" s="102"/>
      <c r="G77" s="35">
        <f t="shared" si="6"/>
        <v>129.03</v>
      </c>
      <c r="H77" s="42">
        <f t="shared" si="4"/>
        <v>129.03</v>
      </c>
      <c r="I77" s="32"/>
    </row>
    <row r="78" spans="1:9" s="31" customFormat="1" ht="18" customHeight="1">
      <c r="A78" s="98" t="s">
        <v>129</v>
      </c>
      <c r="B78" s="99" t="s">
        <v>5</v>
      </c>
      <c r="C78" s="100">
        <f t="shared" si="5"/>
        <v>100306</v>
      </c>
      <c r="D78" s="103" t="s">
        <v>53</v>
      </c>
      <c r="E78" s="99" t="s">
        <v>7</v>
      </c>
      <c r="F78" s="102"/>
      <c r="G78" s="35">
        <f t="shared" si="6"/>
        <v>129.03</v>
      </c>
      <c r="H78" s="42">
        <f t="shared" si="4"/>
        <v>129.03</v>
      </c>
      <c r="I78" s="32"/>
    </row>
    <row r="79" spans="1:9" s="31" customFormat="1" ht="18" customHeight="1">
      <c r="A79" s="98" t="s">
        <v>130</v>
      </c>
      <c r="B79" s="99" t="s">
        <v>5</v>
      </c>
      <c r="C79" s="100">
        <f t="shared" si="5"/>
        <v>100306</v>
      </c>
      <c r="D79" s="103" t="s">
        <v>103</v>
      </c>
      <c r="E79" s="99" t="s">
        <v>7</v>
      </c>
      <c r="F79" s="102"/>
      <c r="G79" s="35">
        <f t="shared" si="6"/>
        <v>129.03</v>
      </c>
      <c r="H79" s="42">
        <f t="shared" si="4"/>
        <v>129.03</v>
      </c>
      <c r="I79" s="32"/>
    </row>
    <row r="80" spans="1:9" s="31" customFormat="1" ht="18" customHeight="1">
      <c r="A80" s="98" t="s">
        <v>131</v>
      </c>
      <c r="B80" s="99" t="s">
        <v>5</v>
      </c>
      <c r="C80" s="100">
        <f t="shared" si="5"/>
        <v>100306</v>
      </c>
      <c r="D80" s="103" t="s">
        <v>54</v>
      </c>
      <c r="E80" s="99" t="s">
        <v>7</v>
      </c>
      <c r="F80" s="102"/>
      <c r="G80" s="35">
        <f t="shared" si="6"/>
        <v>129.03</v>
      </c>
      <c r="H80" s="42">
        <f t="shared" si="4"/>
        <v>129.03</v>
      </c>
      <c r="I80" s="32"/>
    </row>
    <row r="81" spans="1:9" s="31" customFormat="1" ht="18" customHeight="1">
      <c r="A81" s="98" t="s">
        <v>132</v>
      </c>
      <c r="B81" s="99" t="s">
        <v>5</v>
      </c>
      <c r="C81" s="100">
        <f t="shared" si="5"/>
        <v>100306</v>
      </c>
      <c r="D81" s="103" t="s">
        <v>55</v>
      </c>
      <c r="E81" s="99" t="s">
        <v>7</v>
      </c>
      <c r="F81" s="102"/>
      <c r="G81" s="35">
        <f t="shared" si="6"/>
        <v>129.03</v>
      </c>
      <c r="H81" s="42">
        <f t="shared" si="4"/>
        <v>129.03</v>
      </c>
      <c r="I81" s="32"/>
    </row>
    <row r="82" spans="1:9" s="31" customFormat="1" ht="18" customHeight="1">
      <c r="A82" s="98" t="s">
        <v>133</v>
      </c>
      <c r="B82" s="99" t="s">
        <v>5</v>
      </c>
      <c r="C82" s="100">
        <f t="shared" si="5"/>
        <v>100306</v>
      </c>
      <c r="D82" s="103" t="s">
        <v>56</v>
      </c>
      <c r="E82" s="99" t="s">
        <v>7</v>
      </c>
      <c r="F82" s="102"/>
      <c r="G82" s="35">
        <f t="shared" si="6"/>
        <v>129.03</v>
      </c>
      <c r="H82" s="42">
        <f t="shared" si="4"/>
        <v>129.03</v>
      </c>
      <c r="I82" s="32"/>
    </row>
    <row r="83" spans="1:9" s="24" customFormat="1" ht="18" customHeight="1">
      <c r="A83" s="98" t="s">
        <v>134</v>
      </c>
      <c r="B83" s="99" t="s">
        <v>5</v>
      </c>
      <c r="C83" s="100">
        <f t="shared" si="5"/>
        <v>100306</v>
      </c>
      <c r="D83" s="103" t="s">
        <v>57</v>
      </c>
      <c r="E83" s="99" t="s">
        <v>7</v>
      </c>
      <c r="F83" s="108"/>
      <c r="G83" s="35">
        <f t="shared" si="6"/>
        <v>129.03</v>
      </c>
      <c r="H83" s="42">
        <f t="shared" si="4"/>
        <v>129.03</v>
      </c>
      <c r="I83" s="14"/>
    </row>
    <row r="84" spans="1:9" s="30" customFormat="1" ht="18" customHeight="1">
      <c r="A84" s="98" t="s">
        <v>135</v>
      </c>
      <c r="B84" s="99" t="s">
        <v>5</v>
      </c>
      <c r="C84" s="100">
        <f t="shared" si="5"/>
        <v>100306</v>
      </c>
      <c r="D84" s="103" t="s">
        <v>58</v>
      </c>
      <c r="E84" s="99" t="s">
        <v>7</v>
      </c>
      <c r="F84" s="107"/>
      <c r="G84" s="35">
        <f t="shared" si="6"/>
        <v>129.03</v>
      </c>
      <c r="H84" s="42">
        <f t="shared" si="4"/>
        <v>129.03</v>
      </c>
      <c r="I84" s="32"/>
    </row>
    <row r="85" spans="1:9" s="24" customFormat="1" ht="18" customHeight="1">
      <c r="A85" s="98" t="s">
        <v>136</v>
      </c>
      <c r="B85" s="99" t="s">
        <v>5</v>
      </c>
      <c r="C85" s="100">
        <f t="shared" si="5"/>
        <v>100306</v>
      </c>
      <c r="D85" s="103" t="s">
        <v>59</v>
      </c>
      <c r="E85" s="99" t="s">
        <v>7</v>
      </c>
      <c r="F85" s="102"/>
      <c r="G85" s="35">
        <f t="shared" si="6"/>
        <v>129.03</v>
      </c>
      <c r="H85" s="42">
        <f t="shared" si="4"/>
        <v>129.03</v>
      </c>
      <c r="I85" s="25"/>
    </row>
    <row r="86" spans="1:9" s="24" customFormat="1" ht="18" customHeight="1">
      <c r="A86" s="98" t="s">
        <v>137</v>
      </c>
      <c r="B86" s="99" t="s">
        <v>5</v>
      </c>
      <c r="C86" s="100">
        <f t="shared" si="5"/>
        <v>100306</v>
      </c>
      <c r="D86" s="103" t="s">
        <v>60</v>
      </c>
      <c r="E86" s="99" t="s">
        <v>7</v>
      </c>
      <c r="F86" s="102"/>
      <c r="G86" s="35">
        <f t="shared" si="6"/>
        <v>129.03</v>
      </c>
      <c r="H86" s="42">
        <f t="shared" si="4"/>
        <v>129.03</v>
      </c>
      <c r="I86" s="33"/>
    </row>
    <row r="87" spans="1:9" s="24" customFormat="1" ht="18" customHeight="1">
      <c r="A87" s="98" t="s">
        <v>138</v>
      </c>
      <c r="B87" s="99" t="s">
        <v>5</v>
      </c>
      <c r="C87" s="100">
        <f t="shared" si="5"/>
        <v>100306</v>
      </c>
      <c r="D87" s="103" t="s">
        <v>61</v>
      </c>
      <c r="E87" s="99" t="s">
        <v>7</v>
      </c>
      <c r="F87" s="108"/>
      <c r="G87" s="35">
        <f t="shared" si="6"/>
        <v>129.03</v>
      </c>
      <c r="H87" s="42">
        <f t="shared" si="4"/>
        <v>129.03</v>
      </c>
      <c r="I87" s="25"/>
    </row>
    <row r="88" spans="1:9" s="24" customFormat="1" ht="18" customHeight="1" thickBot="1">
      <c r="A88" s="109" t="s">
        <v>139</v>
      </c>
      <c r="B88" s="110" t="s">
        <v>16</v>
      </c>
      <c r="C88" s="111">
        <v>100306</v>
      </c>
      <c r="D88" s="112" t="s">
        <v>62</v>
      </c>
      <c r="E88" s="99" t="s">
        <v>7</v>
      </c>
      <c r="F88" s="113"/>
      <c r="G88" s="74">
        <f t="shared" si="6"/>
        <v>129.03</v>
      </c>
      <c r="H88" s="47">
        <f t="shared" si="4"/>
        <v>129.03</v>
      </c>
      <c r="I88" s="25"/>
    </row>
    <row r="89" spans="1:9" s="24" customFormat="1" ht="18" customHeight="1" thickBot="1">
      <c r="A89" s="86"/>
      <c r="B89" s="87"/>
      <c r="C89" s="88"/>
      <c r="D89" s="89"/>
      <c r="E89" s="90"/>
      <c r="F89" s="91" t="s">
        <v>147</v>
      </c>
      <c r="G89" s="50">
        <f>(G14+G46+G48+G55+G61+G56)*15000</f>
        <v>624959.41343761107</v>
      </c>
      <c r="H89" s="50">
        <f>(H14+H46+H48+H55+H61+H56)*15000</f>
        <v>624959.41343761107</v>
      </c>
      <c r="I89" s="53">
        <f>H89/G89</f>
        <v>1</v>
      </c>
    </row>
    <row r="90" spans="1:9" ht="18" customHeight="1">
      <c r="A90" s="114"/>
      <c r="B90" s="114"/>
      <c r="C90" s="115"/>
      <c r="D90" s="116"/>
      <c r="E90" s="117"/>
      <c r="F90" s="118"/>
      <c r="G90" s="119"/>
      <c r="H90" s="120"/>
    </row>
    <row r="91" spans="1:9" ht="18" customHeight="1">
      <c r="A91" s="121" t="s">
        <v>151</v>
      </c>
      <c r="B91" s="122"/>
      <c r="C91" s="123"/>
      <c r="D91" s="124"/>
      <c r="E91" s="117"/>
      <c r="F91" s="129" t="s">
        <v>141</v>
      </c>
      <c r="G91" s="129"/>
      <c r="H91" s="129"/>
    </row>
    <row r="92" spans="1:9" ht="18" customHeight="1">
      <c r="A92" s="125" t="s">
        <v>144</v>
      </c>
      <c r="B92" s="122"/>
      <c r="C92" s="126"/>
      <c r="D92" s="127"/>
      <c r="E92" s="117"/>
      <c r="F92" s="137" t="s">
        <v>150</v>
      </c>
      <c r="G92" s="137"/>
      <c r="H92" s="137"/>
    </row>
    <row r="93" spans="1:9" ht="18" customHeight="1">
      <c r="A93" s="114"/>
      <c r="B93" s="114"/>
      <c r="C93" s="115"/>
      <c r="D93" s="116"/>
      <c r="E93" s="117"/>
      <c r="F93" s="130" t="s">
        <v>140</v>
      </c>
      <c r="G93" s="130"/>
      <c r="H93" s="130"/>
    </row>
  </sheetData>
  <sheetProtection selectLockedCells="1"/>
  <mergeCells count="17">
    <mergeCell ref="A8:D8"/>
    <mergeCell ref="E8:F8"/>
    <mergeCell ref="A1:E1"/>
    <mergeCell ref="A2:E2"/>
    <mergeCell ref="A3:E3"/>
    <mergeCell ref="A7:D7"/>
    <mergeCell ref="E7:F7"/>
    <mergeCell ref="E6:F6"/>
    <mergeCell ref="A5:B5"/>
    <mergeCell ref="C5:E5"/>
    <mergeCell ref="F91:H91"/>
    <mergeCell ref="F93:H93"/>
    <mergeCell ref="A9:D9"/>
    <mergeCell ref="E9:F9"/>
    <mergeCell ref="A10:H10"/>
    <mergeCell ref="B61:C61"/>
    <mergeCell ref="F92:H92"/>
  </mergeCells>
  <printOptions horizontalCentered="1"/>
  <pageMargins left="0.19685039370078741" right="0.19685039370078741" top="0.74803149606299213" bottom="0.74803149606299213" header="0.51181102362204722" footer="0.31496062992125984"/>
  <pageSetup paperSize="9" scale="40" firstPageNumber="0" orientation="portrait" horizontalDpi="300" verticalDpi="300" r:id="rId1"/>
  <headerFoot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C17"/>
  <sheetViews>
    <sheetView zoomScale="150" zoomScaleNormal="150" zoomScaleSheetLayoutView="100" workbookViewId="0">
      <selection activeCell="B14" sqref="B14"/>
    </sheetView>
  </sheetViews>
  <sheetFormatPr defaultRowHeight="14.25"/>
  <cols>
    <col min="1" max="1" width="79.875" customWidth="1"/>
    <col min="2" max="2" width="10.625" customWidth="1"/>
    <col min="3" max="3" width="12.625" customWidth="1"/>
  </cols>
  <sheetData>
    <row r="7" spans="1:3" ht="15" thickBot="1"/>
    <row r="8" spans="1:3" ht="16.5" thickBot="1">
      <c r="A8" s="69" t="s">
        <v>102</v>
      </c>
      <c r="B8" s="61"/>
      <c r="C8" s="62"/>
    </row>
    <row r="9" spans="1:3" ht="15.75" thickBot="1">
      <c r="A9" s="66"/>
      <c r="B9" s="67"/>
      <c r="C9" s="68"/>
    </row>
    <row r="10" spans="1:3" ht="15.75" thickBot="1">
      <c r="A10" s="63" t="s">
        <v>63</v>
      </c>
      <c r="B10" s="64" t="s">
        <v>6</v>
      </c>
      <c r="C10" s="65">
        <v>100</v>
      </c>
    </row>
    <row r="11" spans="1:3">
      <c r="A11" s="38" t="s">
        <v>64</v>
      </c>
      <c r="B11" s="48">
        <f>SERVIÇOS!H14</f>
        <v>21.39</v>
      </c>
      <c r="C11" s="41">
        <f>B11*$C$10</f>
        <v>2139</v>
      </c>
    </row>
    <row r="12" spans="1:3">
      <c r="A12" s="34" t="s">
        <v>65</v>
      </c>
      <c r="B12" s="26">
        <f>SERVIÇOS!H46</f>
        <v>3.02</v>
      </c>
      <c r="C12" s="23">
        <f t="shared" ref="C12:C16" si="0">B12*$C$10</f>
        <v>302</v>
      </c>
    </row>
    <row r="13" spans="1:3">
      <c r="A13" s="34" t="s">
        <v>66</v>
      </c>
      <c r="B13" s="26">
        <f>SERVIÇOS!H48</f>
        <v>6.9</v>
      </c>
      <c r="C13" s="23">
        <f t="shared" si="0"/>
        <v>690</v>
      </c>
    </row>
    <row r="14" spans="1:3">
      <c r="A14" s="34" t="s">
        <v>67</v>
      </c>
      <c r="B14" s="26">
        <f>SERVIÇOS!H56</f>
        <v>3.4</v>
      </c>
      <c r="C14" s="23">
        <f t="shared" si="0"/>
        <v>340</v>
      </c>
    </row>
    <row r="15" spans="1:3">
      <c r="A15" s="34" t="s">
        <v>68</v>
      </c>
      <c r="B15" s="26">
        <f>SERVIÇOS!H55</f>
        <v>2.66</v>
      </c>
      <c r="C15" s="23">
        <f t="shared" si="0"/>
        <v>266</v>
      </c>
    </row>
    <row r="16" spans="1:3" ht="15" thickBot="1">
      <c r="A16" s="39" t="s">
        <v>69</v>
      </c>
      <c r="B16" s="46">
        <f>SERVIÇOS!G61</f>
        <v>4.2939608958407396</v>
      </c>
      <c r="C16" s="40">
        <f t="shared" si="0"/>
        <v>429.39608958407393</v>
      </c>
    </row>
    <row r="17" spans="1:3" ht="15.75" thickBot="1">
      <c r="A17" s="70" t="s">
        <v>149</v>
      </c>
      <c r="B17" s="59"/>
      <c r="C17" s="60">
        <f>SUM(C11:C16)</f>
        <v>4166.3960895840737</v>
      </c>
    </row>
  </sheetData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SERVIÇOS</vt:lpstr>
      <vt:lpstr>EXEMPLO</vt:lpstr>
      <vt:lpstr>EXEMPLO!Area_de_impressao</vt:lpstr>
      <vt:lpstr>SERVIÇOS!Area_de_impressao</vt:lpstr>
      <vt:lpstr>SERVIÇOS!Titulos_de_impressao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Elizabeth Pinheiro</dc:creator>
  <cp:keywords/>
  <dc:description/>
  <cp:lastModifiedBy>Inácio Antonio Alves dos Santos</cp:lastModifiedBy>
  <cp:revision>13</cp:revision>
  <cp:lastPrinted>2023-12-05T17:38:10Z</cp:lastPrinted>
  <dcterms:created xsi:type="dcterms:W3CDTF">2023-06-19T09:27:52Z</dcterms:created>
  <dcterms:modified xsi:type="dcterms:W3CDTF">2023-12-07T12:49:23Z</dcterms:modified>
  <cp:category/>
  <cp:contentStatus/>
</cp:coreProperties>
</file>